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6DA27837-5026-421D-BDE5-5AD2C536E556}" xr6:coauthVersionLast="47" xr6:coauthVersionMax="47" xr10:uidLastSave="{00000000-0000-0000-0000-000000000000}"/>
  <bookViews>
    <workbookView xWindow="-120" yWindow="-120" windowWidth="29040" windowHeight="15720" activeTab="7" xr2:uid="{25CAA6C5-FC55-4C90-9953-D0193FF2FAF9}"/>
  </bookViews>
  <sheets>
    <sheet name="PRICE SHEET" sheetId="11" r:id="rId1"/>
    <sheet name="Jackass Butte" sheetId="1" r:id="rId2"/>
    <sheet name="Coleman" sheetId="2" r:id="rId3"/>
    <sheet name="Nortons" sheetId="4" r:id="rId4"/>
    <sheet name="Pickens" sheetId="3" r:id="rId5"/>
    <sheet name="Number" sheetId="5" r:id="rId6"/>
    <sheet name="Eder" sheetId="6" r:id="rId7"/>
    <sheet name="Shellrock" sheetId="12" r:id="rId8"/>
    <sheet name="FUTURE-Harmony" sheetId="9" r:id="rId9"/>
    <sheet name="FUTURE-Fox" sheetId="7" r:id="rId10"/>
    <sheet name="FUTURE-McClure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2" l="1"/>
  <c r="C14" i="12"/>
  <c r="C13" i="12"/>
  <c r="C12" i="12"/>
  <c r="C6" i="12"/>
  <c r="C5" i="12"/>
  <c r="C13" i="9"/>
  <c r="C12" i="9"/>
  <c r="C11" i="9"/>
  <c r="C10" i="9"/>
  <c r="C6" i="9"/>
  <c r="C5" i="9"/>
  <c r="C13" i="8"/>
  <c r="C12" i="8"/>
  <c r="C11" i="8"/>
  <c r="C10" i="8"/>
  <c r="C6" i="8"/>
  <c r="C5" i="8"/>
  <c r="C13" i="7"/>
  <c r="C12" i="7"/>
  <c r="C11" i="7"/>
  <c r="C10" i="7"/>
  <c r="C6" i="7"/>
  <c r="C5" i="7"/>
  <c r="C15" i="6"/>
  <c r="C14" i="6"/>
  <c r="C13" i="6"/>
  <c r="C12" i="6"/>
  <c r="C6" i="6"/>
  <c r="C5" i="6"/>
  <c r="C15" i="5"/>
  <c r="C14" i="5"/>
  <c r="C13" i="5"/>
  <c r="C12" i="5"/>
  <c r="C6" i="5"/>
  <c r="C5" i="5"/>
  <c r="C15" i="3"/>
  <c r="C14" i="3"/>
  <c r="C13" i="3"/>
  <c r="C12" i="3"/>
  <c r="C6" i="3"/>
  <c r="C5" i="3"/>
  <c r="C15" i="4"/>
  <c r="C14" i="4"/>
  <c r="C13" i="4"/>
  <c r="C12" i="4"/>
  <c r="C6" i="4"/>
  <c r="C5" i="4"/>
  <c r="C15" i="2"/>
  <c r="C14" i="2"/>
  <c r="C13" i="2"/>
  <c r="C6" i="2"/>
  <c r="C5" i="2"/>
  <c r="C12" i="2"/>
  <c r="C6" i="1"/>
  <c r="C5" i="1"/>
  <c r="C15" i="1"/>
  <c r="C14" i="1"/>
  <c r="C13" i="1"/>
  <c r="C12" i="1"/>
  <c r="C17" i="12" l="1"/>
  <c r="C16" i="8"/>
  <c r="C17" i="1"/>
  <c r="C16" i="9"/>
  <c r="C16" i="7"/>
  <c r="C17" i="6"/>
  <c r="C17" i="5"/>
  <c r="C17" i="3"/>
  <c r="C17" i="4"/>
  <c r="C17" i="2"/>
</calcChain>
</file>

<file path=xl/sharedStrings.xml><?xml version="1.0" encoding="utf-8"?>
<sst xmlns="http://schemas.openxmlformats.org/spreadsheetml/2006/main" count="206" uniqueCount="69">
  <si>
    <t>Item</t>
  </si>
  <si>
    <t>Quantity</t>
  </si>
  <si>
    <t>Price</t>
  </si>
  <si>
    <t>G1 6Ghz BN</t>
  </si>
  <si>
    <t>BN Power Supply</t>
  </si>
  <si>
    <t>Hybrid Enclosures</t>
  </si>
  <si>
    <t>30' Trunk Cable</t>
  </si>
  <si>
    <t>Grounding Kit</t>
  </si>
  <si>
    <t>Jackass currently has 132 Wireless customers. The new antennas would greatly expand coverage.</t>
  </si>
  <si>
    <t>150 RN's is the recommendation to cover existing and potential before</t>
  </si>
  <si>
    <t>G1 6Ghz RN 5pk</t>
  </si>
  <si>
    <t>TCS/SMS 1yr</t>
  </si>
  <si>
    <t>BW Unlock</t>
  </si>
  <si>
    <t>Total=</t>
  </si>
  <si>
    <t>Coleman currently has 170 Wireless customers. The new antennas would greatly expand coverage.</t>
  </si>
  <si>
    <t>200 RN's is the recommendation to cover existing and potential before</t>
  </si>
  <si>
    <t>Nortons has 83 Current Clients, order 100 RN's</t>
  </si>
  <si>
    <t>Eder has 241 current customers, 275 Radios would cover with some extras</t>
  </si>
  <si>
    <t>Pickens has 125 current customers, 150 Radios would cover + extra</t>
  </si>
  <si>
    <t>Fox has 69 current customer. 100 Radios would be good</t>
  </si>
  <si>
    <t>Fox also needs a tower upgrade and fiber ran to the site</t>
  </si>
  <si>
    <t>McClure has 164 current customers. 200 radios would cover short term growth</t>
  </si>
  <si>
    <t xml:space="preserve">McClure would need extra planning and a check to see the correct length for a trunk cable.  McClure also would likely need fiber ran to the site. </t>
  </si>
  <si>
    <t>&lt;-- Substantially more once Fiber build is added</t>
  </si>
  <si>
    <t>Harmony has 109 current subscribers. 120 radios would cover</t>
  </si>
  <si>
    <t>Harmony will need a backhaul upgrade or fiber ran.</t>
  </si>
  <si>
    <t>Tower Items</t>
  </si>
  <si>
    <t xml:space="preserve">Description </t>
  </si>
  <si>
    <t>6Ghz Base Node (Access Point)</t>
  </si>
  <si>
    <t>G1 BN Power Supply</t>
  </si>
  <si>
    <t>Power Supply for BN</t>
  </si>
  <si>
    <t>x2 Outdoor Hybrid Enclosure</t>
  </si>
  <si>
    <t>Power and Fiber Junction box</t>
  </si>
  <si>
    <t xml:space="preserve">30' Fiber+Power Trunk </t>
  </si>
  <si>
    <t>Cable with Power and Fiber</t>
  </si>
  <si>
    <t>40' Fiber+Power Trunk</t>
  </si>
  <si>
    <t>2x Grounding Kit</t>
  </si>
  <si>
    <t>Grounding kit for Junction  boxes</t>
  </si>
  <si>
    <t>S9510-28DC</t>
  </si>
  <si>
    <t>Site Switch</t>
  </si>
  <si>
    <t>20K 100G optic</t>
  </si>
  <si>
    <t>Customer Premise Items</t>
  </si>
  <si>
    <t>Description</t>
  </si>
  <si>
    <t>G1 6Ghz RN 5 Pack</t>
  </si>
  <si>
    <t>6Ghz Remote Node (RN)</t>
  </si>
  <si>
    <t>G1 6Ghz RNv 5 Pack</t>
  </si>
  <si>
    <t>6Ghz RemoteNode "Value" (RNv)</t>
  </si>
  <si>
    <t>G1 BW Perpetual Unlock</t>
  </si>
  <si>
    <t>License to unlock full capacity</t>
  </si>
  <si>
    <t>TCS/SMS 1 Year Access</t>
  </si>
  <si>
    <t xml:space="preserve">License to manage in TCS. </t>
  </si>
  <si>
    <t>Notes:</t>
  </si>
  <si>
    <t xml:space="preserve">BW Unlock is perpetual and transferrable between RN's automatically. We will need to buy a chunk of </t>
  </si>
  <si>
    <t>these and then when an RSP adds a RN at a speed above 100mb, the unlock will automatically apply.</t>
  </si>
  <si>
    <t>TCS/SMS 1 Year access is required at purchase of RN's, per device. It is also required ongoing to use</t>
  </si>
  <si>
    <t>the TCS portal. Each active device will grab 1 Year of time when activated and deposits it back once</t>
  </si>
  <si>
    <t>inactive. We will need to monitor this</t>
  </si>
  <si>
    <t>20K 100G Optic</t>
  </si>
  <si>
    <t>10K 100G Optic</t>
  </si>
  <si>
    <t>?????</t>
  </si>
  <si>
    <t>Fiber Build or Wireless BH</t>
  </si>
  <si>
    <t>????</t>
  </si>
  <si>
    <t>Fiber Build or BH Upgrade</t>
  </si>
  <si>
    <t>Number has 83 Current customers. 100 RN's will cover + extra</t>
  </si>
  <si>
    <t>Shellrock has 44 Customers. Recommend ordering at least 60 Radios</t>
  </si>
  <si>
    <t>48v Power Plant</t>
  </si>
  <si>
    <t>Upgraded Power Plant</t>
  </si>
  <si>
    <t>48v power system + batteries</t>
  </si>
  <si>
    <t>~$3500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</si>
</sst>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44" fontId="0" fillId="0" borderId="0" xfId="1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44" fontId="0" fillId="0" borderId="1" xfId="1" applyFont="1" applyBorder="1"/>
    <xf numFmtId="0" fontId="4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AE6B-0095-4C7C-A36C-98FE4BA91435}">
  <dimension ref="A2:C35"/>
  <sheetViews>
    <sheetView workbookViewId="0">
      <selection activeCell="F17" sqref="F17"/>
    </sheetView>
  </sheetViews>
  <sheetFormatPr defaultRowHeight="15" x14ac:dyDescent="0.25"/>
  <cols>
    <col min="1" max="1" width="32.140625" customWidth="1"/>
    <col min="2" max="2" width="30.28515625" bestFit="1" customWidth="1"/>
    <col min="3" max="3" width="11.5703125" bestFit="1" customWidth="1"/>
  </cols>
  <sheetData>
    <row r="2" spans="1:3" ht="18.75" x14ac:dyDescent="0.3">
      <c r="A2" s="3" t="s">
        <v>26</v>
      </c>
    </row>
    <row r="3" spans="1:3" x14ac:dyDescent="0.25">
      <c r="A3" s="4" t="s">
        <v>0</v>
      </c>
      <c r="B3" s="4" t="s">
        <v>27</v>
      </c>
      <c r="C3" s="4" t="s">
        <v>2</v>
      </c>
    </row>
    <row r="4" spans="1:3" x14ac:dyDescent="0.25">
      <c r="A4" s="5" t="s">
        <v>3</v>
      </c>
      <c r="B4" s="5" t="s">
        <v>28</v>
      </c>
      <c r="C4" s="6">
        <v>11634</v>
      </c>
    </row>
    <row r="5" spans="1:3" x14ac:dyDescent="0.25">
      <c r="A5" s="5" t="s">
        <v>29</v>
      </c>
      <c r="B5" s="5" t="s">
        <v>30</v>
      </c>
      <c r="C5" s="6">
        <v>277</v>
      </c>
    </row>
    <row r="6" spans="1:3" x14ac:dyDescent="0.25">
      <c r="A6" s="5" t="s">
        <v>31</v>
      </c>
      <c r="B6" s="5" t="s">
        <v>32</v>
      </c>
      <c r="C6" s="6">
        <v>2733</v>
      </c>
    </row>
    <row r="7" spans="1:3" x14ac:dyDescent="0.25">
      <c r="A7" s="5" t="s">
        <v>33</v>
      </c>
      <c r="B7" s="5" t="s">
        <v>34</v>
      </c>
      <c r="C7" s="6">
        <v>914.87</v>
      </c>
    </row>
    <row r="8" spans="1:3" x14ac:dyDescent="0.25">
      <c r="A8" s="5" t="s">
        <v>35</v>
      </c>
      <c r="B8" s="5" t="s">
        <v>34</v>
      </c>
      <c r="C8" s="6">
        <v>984.44</v>
      </c>
    </row>
    <row r="9" spans="1:3" x14ac:dyDescent="0.25">
      <c r="A9" s="5" t="s">
        <v>36</v>
      </c>
      <c r="B9" s="5" t="s">
        <v>37</v>
      </c>
      <c r="C9" s="6">
        <v>52.84</v>
      </c>
    </row>
    <row r="10" spans="1:3" x14ac:dyDescent="0.25">
      <c r="A10" s="5" t="s">
        <v>38</v>
      </c>
      <c r="B10" s="5" t="s">
        <v>39</v>
      </c>
      <c r="C10" s="6">
        <v>14500</v>
      </c>
    </row>
    <row r="11" spans="1:3" x14ac:dyDescent="0.25">
      <c r="A11" s="5" t="s">
        <v>40</v>
      </c>
      <c r="B11" s="5"/>
      <c r="C11" s="6">
        <v>590</v>
      </c>
    </row>
    <row r="12" spans="1:3" x14ac:dyDescent="0.25">
      <c r="A12" s="5" t="s">
        <v>66</v>
      </c>
      <c r="B12" s="5" t="s">
        <v>67</v>
      </c>
      <c r="C12" s="6" t="s">
        <v>68</v>
      </c>
    </row>
    <row r="13" spans="1:3" x14ac:dyDescent="0.25">
      <c r="A13" s="5"/>
      <c r="B13" s="5"/>
      <c r="C13" s="6"/>
    </row>
    <row r="14" spans="1:3" x14ac:dyDescent="0.25">
      <c r="A14" s="5"/>
      <c r="B14" s="5"/>
      <c r="C14" s="6"/>
    </row>
    <row r="17" spans="1:3" ht="18.75" x14ac:dyDescent="0.3">
      <c r="A17" s="3" t="s">
        <v>41</v>
      </c>
    </row>
    <row r="18" spans="1:3" ht="15.75" x14ac:dyDescent="0.25">
      <c r="A18" s="7" t="s">
        <v>0</v>
      </c>
      <c r="B18" s="4" t="s">
        <v>42</v>
      </c>
      <c r="C18" s="4" t="s">
        <v>2</v>
      </c>
    </row>
    <row r="19" spans="1:3" x14ac:dyDescent="0.25">
      <c r="A19" s="5" t="s">
        <v>43</v>
      </c>
      <c r="B19" s="5" t="s">
        <v>44</v>
      </c>
      <c r="C19" s="6">
        <v>3200</v>
      </c>
    </row>
    <row r="20" spans="1:3" x14ac:dyDescent="0.25">
      <c r="A20" s="5" t="s">
        <v>45</v>
      </c>
      <c r="B20" s="5" t="s">
        <v>46</v>
      </c>
      <c r="C20" s="6">
        <v>2275</v>
      </c>
    </row>
    <row r="21" spans="1:3" x14ac:dyDescent="0.25">
      <c r="A21" s="5" t="s">
        <v>47</v>
      </c>
      <c r="B21" s="5" t="s">
        <v>48</v>
      </c>
      <c r="C21" s="6">
        <v>100</v>
      </c>
    </row>
    <row r="22" spans="1:3" x14ac:dyDescent="0.25">
      <c r="A22" s="5" t="s">
        <v>49</v>
      </c>
      <c r="B22" s="5" t="s">
        <v>50</v>
      </c>
      <c r="C22" s="6">
        <v>47</v>
      </c>
    </row>
    <row r="23" spans="1:3" x14ac:dyDescent="0.25">
      <c r="A23" s="5"/>
      <c r="B23" s="5"/>
      <c r="C23" s="6"/>
    </row>
    <row r="24" spans="1:3" x14ac:dyDescent="0.25">
      <c r="A24" s="5"/>
      <c r="B24" s="5"/>
      <c r="C24" s="6"/>
    </row>
    <row r="25" spans="1:3" x14ac:dyDescent="0.25">
      <c r="A25" s="5"/>
      <c r="B25" s="5"/>
      <c r="C25" s="6"/>
    </row>
    <row r="26" spans="1:3" x14ac:dyDescent="0.25">
      <c r="A26" s="5"/>
      <c r="B26" s="5"/>
      <c r="C26" s="6"/>
    </row>
    <row r="29" spans="1:3" x14ac:dyDescent="0.25">
      <c r="A29" t="s">
        <v>51</v>
      </c>
    </row>
    <row r="30" spans="1:3" x14ac:dyDescent="0.25">
      <c r="A30" t="s">
        <v>52</v>
      </c>
    </row>
    <row r="31" spans="1:3" x14ac:dyDescent="0.25">
      <c r="A31" t="s">
        <v>53</v>
      </c>
    </row>
    <row r="33" spans="1:1" x14ac:dyDescent="0.25">
      <c r="A33" t="s">
        <v>54</v>
      </c>
    </row>
    <row r="34" spans="1:1" x14ac:dyDescent="0.25">
      <c r="A34" t="s">
        <v>55</v>
      </c>
    </row>
    <row r="35" spans="1:1" x14ac:dyDescent="0.25">
      <c r="A35" t="s">
        <v>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0079-2DD4-4B7D-8B93-7F8B6201575F}">
  <dimension ref="A1:C16"/>
  <sheetViews>
    <sheetView workbookViewId="0">
      <selection activeCell="B14" sqref="B14"/>
    </sheetView>
  </sheetViews>
  <sheetFormatPr defaultRowHeight="15" x14ac:dyDescent="0.25"/>
  <cols>
    <col min="1" max="1" width="24.7109375" customWidth="1"/>
    <col min="2" max="2" width="8.42578125" bestFit="1" customWidth="1"/>
    <col min="3" max="3" width="12.5703125" bestFit="1" customWidth="1"/>
  </cols>
  <sheetData>
    <row r="1" spans="1:3" x14ac:dyDescent="0.25">
      <c r="A1" t="s">
        <v>19</v>
      </c>
    </row>
    <row r="2" spans="1:3" x14ac:dyDescent="0.25">
      <c r="A2" t="s">
        <v>20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2</v>
      </c>
      <c r="C5" s="2">
        <f>B5*11634</f>
        <v>23268</v>
      </c>
    </row>
    <row r="6" spans="1:3" x14ac:dyDescent="0.25">
      <c r="A6" t="s">
        <v>4</v>
      </c>
      <c r="B6">
        <v>2</v>
      </c>
      <c r="C6" s="2">
        <f>B6*277</f>
        <v>554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5</v>
      </c>
      <c r="B8">
        <v>2</v>
      </c>
      <c r="C8" s="2">
        <v>2733</v>
      </c>
    </row>
    <row r="9" spans="1:3" x14ac:dyDescent="0.25">
      <c r="A9" t="s">
        <v>6</v>
      </c>
      <c r="B9">
        <v>1</v>
      </c>
      <c r="C9" s="2">
        <v>914.87</v>
      </c>
    </row>
    <row r="10" spans="1:3" x14ac:dyDescent="0.25">
      <c r="A10" t="s">
        <v>7</v>
      </c>
      <c r="B10">
        <v>2</v>
      </c>
      <c r="C10" s="2">
        <f>26.42*2</f>
        <v>52.84</v>
      </c>
    </row>
    <row r="11" spans="1:3" x14ac:dyDescent="0.25">
      <c r="A11" t="s">
        <v>10</v>
      </c>
      <c r="B11">
        <v>20</v>
      </c>
      <c r="C11" s="2">
        <f>B11*3200</f>
        <v>64000</v>
      </c>
    </row>
    <row r="12" spans="1:3" x14ac:dyDescent="0.25">
      <c r="A12" t="s">
        <v>11</v>
      </c>
      <c r="B12">
        <v>100</v>
      </c>
      <c r="C12" s="2">
        <f>B12*47</f>
        <v>4700</v>
      </c>
    </row>
    <row r="13" spans="1:3" x14ac:dyDescent="0.25">
      <c r="A13" t="s">
        <v>12</v>
      </c>
      <c r="B13">
        <v>100</v>
      </c>
      <c r="C13" s="2">
        <f>B13*100</f>
        <v>10000</v>
      </c>
    </row>
    <row r="14" spans="1:3" x14ac:dyDescent="0.25">
      <c r="A14" t="s">
        <v>62</v>
      </c>
      <c r="C14" s="2" t="s">
        <v>61</v>
      </c>
    </row>
    <row r="15" spans="1:3" x14ac:dyDescent="0.25">
      <c r="C15" s="2"/>
    </row>
    <row r="16" spans="1:3" x14ac:dyDescent="0.25">
      <c r="B16" s="1" t="s">
        <v>13</v>
      </c>
      <c r="C16" s="2">
        <f>SUM(C5:C14)</f>
        <v>120722.70999999999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9980-1C1C-430E-84FF-5CCFA530CF05}">
  <dimension ref="A1:D16"/>
  <sheetViews>
    <sheetView workbookViewId="0">
      <selection activeCell="B14" sqref="B14"/>
    </sheetView>
  </sheetViews>
  <sheetFormatPr defaultRowHeight="15" x14ac:dyDescent="0.25"/>
  <cols>
    <col min="1" max="1" width="23.7109375" customWidth="1"/>
    <col min="3" max="3" width="12.5703125" bestFit="1" customWidth="1"/>
  </cols>
  <sheetData>
    <row r="1" spans="1:4" x14ac:dyDescent="0.25">
      <c r="A1" t="s">
        <v>21</v>
      </c>
    </row>
    <row r="2" spans="1:4" x14ac:dyDescent="0.25">
      <c r="A2" t="s">
        <v>22</v>
      </c>
    </row>
    <row r="4" spans="1:4" x14ac:dyDescent="0.25">
      <c r="A4" t="s">
        <v>0</v>
      </c>
      <c r="B4" t="s">
        <v>1</v>
      </c>
      <c r="C4" t="s">
        <v>2</v>
      </c>
    </row>
    <row r="5" spans="1:4" x14ac:dyDescent="0.25">
      <c r="A5" t="s">
        <v>3</v>
      </c>
      <c r="B5">
        <v>3</v>
      </c>
      <c r="C5" s="2">
        <f>B5*11634</f>
        <v>34902</v>
      </c>
    </row>
    <row r="6" spans="1:4" x14ac:dyDescent="0.25">
      <c r="A6" t="s">
        <v>4</v>
      </c>
      <c r="B6">
        <v>3</v>
      </c>
      <c r="C6" s="2">
        <f>B6*277</f>
        <v>831</v>
      </c>
    </row>
    <row r="7" spans="1:4" x14ac:dyDescent="0.25">
      <c r="A7" t="s">
        <v>38</v>
      </c>
      <c r="B7">
        <v>1</v>
      </c>
      <c r="C7" s="2">
        <v>14500</v>
      </c>
    </row>
    <row r="8" spans="1:4" x14ac:dyDescent="0.25">
      <c r="A8" t="s">
        <v>5</v>
      </c>
      <c r="B8">
        <v>2</v>
      </c>
      <c r="C8" s="2">
        <v>2733</v>
      </c>
    </row>
    <row r="9" spans="1:4" x14ac:dyDescent="0.25">
      <c r="A9" t="s">
        <v>6</v>
      </c>
      <c r="B9">
        <v>1</v>
      </c>
      <c r="C9" s="2">
        <v>914.87</v>
      </c>
    </row>
    <row r="10" spans="1:4" x14ac:dyDescent="0.25">
      <c r="A10" t="s">
        <v>7</v>
      </c>
      <c r="B10">
        <v>2</v>
      </c>
      <c r="C10" s="2">
        <f>26.42*2</f>
        <v>52.84</v>
      </c>
    </row>
    <row r="11" spans="1:4" x14ac:dyDescent="0.25">
      <c r="A11" t="s">
        <v>10</v>
      </c>
      <c r="B11">
        <v>55</v>
      </c>
      <c r="C11" s="2">
        <f>B11*3200</f>
        <v>176000</v>
      </c>
    </row>
    <row r="12" spans="1:4" x14ac:dyDescent="0.25">
      <c r="A12" t="s">
        <v>11</v>
      </c>
      <c r="B12">
        <v>200</v>
      </c>
      <c r="C12" s="2">
        <f>B12*47</f>
        <v>9400</v>
      </c>
    </row>
    <row r="13" spans="1:4" x14ac:dyDescent="0.25">
      <c r="A13" t="s">
        <v>12</v>
      </c>
      <c r="B13">
        <v>200</v>
      </c>
      <c r="C13" s="2">
        <f>B13*100</f>
        <v>20000</v>
      </c>
    </row>
    <row r="14" spans="1:4" x14ac:dyDescent="0.25">
      <c r="A14" t="s">
        <v>60</v>
      </c>
      <c r="C14" s="2" t="s">
        <v>61</v>
      </c>
    </row>
    <row r="15" spans="1:4" x14ac:dyDescent="0.25">
      <c r="C15" s="2"/>
    </row>
    <row r="16" spans="1:4" x14ac:dyDescent="0.25">
      <c r="B16" s="1" t="s">
        <v>13</v>
      </c>
      <c r="C16" s="2">
        <f>SUM(C5:C15)</f>
        <v>259333.71</v>
      </c>
      <c r="D16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3615-AFC7-4ADA-A67A-158590C92D18}">
  <dimension ref="A1:C17"/>
  <sheetViews>
    <sheetView workbookViewId="0">
      <selection activeCell="A21" sqref="A21"/>
    </sheetView>
  </sheetViews>
  <sheetFormatPr defaultRowHeight="15" x14ac:dyDescent="0.25"/>
  <cols>
    <col min="1" max="1" width="17" bestFit="1" customWidth="1"/>
    <col min="3" max="3" width="12.5703125" bestFit="1" customWidth="1"/>
  </cols>
  <sheetData>
    <row r="1" spans="1:3" x14ac:dyDescent="0.25">
      <c r="A1" t="s">
        <v>8</v>
      </c>
    </row>
    <row r="2" spans="1:3" x14ac:dyDescent="0.25">
      <c r="A2" t="s">
        <v>9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2</v>
      </c>
      <c r="C5" s="2">
        <f>11634*2</f>
        <v>23268</v>
      </c>
    </row>
    <row r="6" spans="1:3" x14ac:dyDescent="0.25">
      <c r="A6" t="s">
        <v>4</v>
      </c>
      <c r="B6">
        <v>2</v>
      </c>
      <c r="C6" s="2">
        <f>277*2</f>
        <v>554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58</v>
      </c>
      <c r="B8">
        <v>2</v>
      </c>
      <c r="C8" s="2">
        <v>640</v>
      </c>
    </row>
    <row r="9" spans="1:3" x14ac:dyDescent="0.25">
      <c r="A9" t="s">
        <v>65</v>
      </c>
      <c r="B9">
        <v>1</v>
      </c>
      <c r="C9" s="2">
        <v>3500</v>
      </c>
    </row>
    <row r="10" spans="1:3" x14ac:dyDescent="0.25">
      <c r="A10" t="s">
        <v>5</v>
      </c>
      <c r="B10">
        <v>2</v>
      </c>
      <c r="C10" s="2">
        <v>2733</v>
      </c>
    </row>
    <row r="11" spans="1:3" x14ac:dyDescent="0.25">
      <c r="A11" t="s">
        <v>6</v>
      </c>
      <c r="B11">
        <v>1</v>
      </c>
      <c r="C11" s="2">
        <v>914.87</v>
      </c>
    </row>
    <row r="12" spans="1:3" x14ac:dyDescent="0.25">
      <c r="A12" t="s">
        <v>7</v>
      </c>
      <c r="B12">
        <v>2</v>
      </c>
      <c r="C12" s="2">
        <f>26.42*2</f>
        <v>52.84</v>
      </c>
    </row>
    <row r="13" spans="1:3" x14ac:dyDescent="0.25">
      <c r="A13" t="s">
        <v>10</v>
      </c>
      <c r="B13">
        <v>30</v>
      </c>
      <c r="C13" s="2">
        <f>3200*30</f>
        <v>96000</v>
      </c>
    </row>
    <row r="14" spans="1:3" x14ac:dyDescent="0.25">
      <c r="A14" t="s">
        <v>11</v>
      </c>
      <c r="B14">
        <v>150</v>
      </c>
      <c r="C14" s="2">
        <f>150*47</f>
        <v>7050</v>
      </c>
    </row>
    <row r="15" spans="1:3" x14ac:dyDescent="0.25">
      <c r="A15" t="s">
        <v>12</v>
      </c>
      <c r="B15">
        <v>150</v>
      </c>
      <c r="C15" s="2">
        <f>75*100</f>
        <v>7500</v>
      </c>
    </row>
    <row r="16" spans="1:3" x14ac:dyDescent="0.25">
      <c r="C16" s="2"/>
    </row>
    <row r="17" spans="2:3" x14ac:dyDescent="0.25">
      <c r="B17" s="1" t="s">
        <v>13</v>
      </c>
      <c r="C17" s="2">
        <f>SUM(C5:C16)</f>
        <v>156712.71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4656-E57C-4469-8EBE-3940E610AA3F}">
  <dimension ref="A1:C17"/>
  <sheetViews>
    <sheetView workbookViewId="0">
      <selection activeCell="A22" sqref="A22"/>
    </sheetView>
  </sheetViews>
  <sheetFormatPr defaultRowHeight="15" x14ac:dyDescent="0.25"/>
  <cols>
    <col min="1" max="1" width="17.5703125" customWidth="1"/>
    <col min="2" max="2" width="9" customWidth="1"/>
    <col min="3" max="3" width="12.5703125" bestFit="1" customWidth="1"/>
  </cols>
  <sheetData>
    <row r="1" spans="1:3" x14ac:dyDescent="0.25">
      <c r="A1" t="s">
        <v>14</v>
      </c>
    </row>
    <row r="2" spans="1:3" x14ac:dyDescent="0.25">
      <c r="A2" t="s">
        <v>15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4</v>
      </c>
      <c r="C5" s="2">
        <f>B5*11634</f>
        <v>46536</v>
      </c>
    </row>
    <row r="6" spans="1:3" x14ac:dyDescent="0.25">
      <c r="A6" t="s">
        <v>4</v>
      </c>
      <c r="B6">
        <v>4</v>
      </c>
      <c r="C6" s="2">
        <f>B6*277</f>
        <v>1108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58</v>
      </c>
      <c r="B8">
        <v>2</v>
      </c>
      <c r="C8" s="2">
        <v>640</v>
      </c>
    </row>
    <row r="9" spans="1:3" x14ac:dyDescent="0.25">
      <c r="A9" t="s">
        <v>65</v>
      </c>
      <c r="B9">
        <v>1</v>
      </c>
      <c r="C9" s="2">
        <v>3500</v>
      </c>
    </row>
    <row r="10" spans="1:3" x14ac:dyDescent="0.25">
      <c r="A10" t="s">
        <v>5</v>
      </c>
      <c r="B10">
        <v>2</v>
      </c>
      <c r="C10" s="2">
        <v>2733</v>
      </c>
    </row>
    <row r="11" spans="1:3" x14ac:dyDescent="0.25">
      <c r="A11" t="s">
        <v>6</v>
      </c>
      <c r="B11">
        <v>1</v>
      </c>
      <c r="C11" s="2">
        <v>914.87</v>
      </c>
    </row>
    <row r="12" spans="1:3" x14ac:dyDescent="0.25">
      <c r="A12" t="s">
        <v>7</v>
      </c>
      <c r="B12">
        <v>2</v>
      </c>
      <c r="C12" s="2">
        <f>26.42*2</f>
        <v>52.84</v>
      </c>
    </row>
    <row r="13" spans="1:3" x14ac:dyDescent="0.25">
      <c r="A13" t="s">
        <v>10</v>
      </c>
      <c r="B13">
        <v>40</v>
      </c>
      <c r="C13" s="2">
        <f>B13*3200</f>
        <v>128000</v>
      </c>
    </row>
    <row r="14" spans="1:3" x14ac:dyDescent="0.25">
      <c r="A14" t="s">
        <v>11</v>
      </c>
      <c r="B14">
        <v>200</v>
      </c>
      <c r="C14" s="2">
        <f>B14*47</f>
        <v>9400</v>
      </c>
    </row>
    <row r="15" spans="1:3" x14ac:dyDescent="0.25">
      <c r="A15" t="s">
        <v>12</v>
      </c>
      <c r="B15">
        <v>200</v>
      </c>
      <c r="C15" s="2">
        <f>B15*100</f>
        <v>20000</v>
      </c>
    </row>
    <row r="16" spans="1:3" x14ac:dyDescent="0.25">
      <c r="C16" s="2"/>
    </row>
    <row r="17" spans="2:3" x14ac:dyDescent="0.25">
      <c r="B17" s="1" t="s">
        <v>13</v>
      </c>
      <c r="C17" s="2">
        <f>SUM(C5:C16)</f>
        <v>227384.71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9C6B-D686-420F-8DFB-3E85B73D6616}">
  <dimension ref="A1:C17"/>
  <sheetViews>
    <sheetView workbookViewId="0">
      <selection activeCell="A20" sqref="A20"/>
    </sheetView>
  </sheetViews>
  <sheetFormatPr defaultRowHeight="15" x14ac:dyDescent="0.25"/>
  <cols>
    <col min="1" max="1" width="17" bestFit="1" customWidth="1"/>
    <col min="3" max="3" width="12.5703125" bestFit="1" customWidth="1"/>
  </cols>
  <sheetData>
    <row r="1" spans="1:3" x14ac:dyDescent="0.25">
      <c r="A1" t="s">
        <v>16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2</v>
      </c>
      <c r="C5" s="2">
        <f>B5*11634</f>
        <v>23268</v>
      </c>
    </row>
    <row r="6" spans="1:3" x14ac:dyDescent="0.25">
      <c r="A6" t="s">
        <v>4</v>
      </c>
      <c r="B6">
        <v>2</v>
      </c>
      <c r="C6" s="2">
        <f>B6*277</f>
        <v>554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65</v>
      </c>
      <c r="B8">
        <v>1</v>
      </c>
      <c r="C8" s="2">
        <v>3500</v>
      </c>
    </row>
    <row r="9" spans="1:3" x14ac:dyDescent="0.25">
      <c r="A9" t="s">
        <v>58</v>
      </c>
      <c r="B9">
        <v>2</v>
      </c>
      <c r="C9" s="2">
        <v>640</v>
      </c>
    </row>
    <row r="10" spans="1:3" x14ac:dyDescent="0.25">
      <c r="A10" t="s">
        <v>5</v>
      </c>
      <c r="B10">
        <v>2</v>
      </c>
      <c r="C10" s="2">
        <v>2733</v>
      </c>
    </row>
    <row r="11" spans="1:3" x14ac:dyDescent="0.25">
      <c r="A11" t="s">
        <v>6</v>
      </c>
      <c r="B11">
        <v>1</v>
      </c>
      <c r="C11" s="2">
        <v>914.87</v>
      </c>
    </row>
    <row r="12" spans="1:3" x14ac:dyDescent="0.25">
      <c r="A12" t="s">
        <v>7</v>
      </c>
      <c r="B12">
        <v>2</v>
      </c>
      <c r="C12" s="2">
        <f>26.42*2</f>
        <v>52.84</v>
      </c>
    </row>
    <row r="13" spans="1:3" x14ac:dyDescent="0.25">
      <c r="A13" t="s">
        <v>10</v>
      </c>
      <c r="B13">
        <v>20</v>
      </c>
      <c r="C13" s="2">
        <f>B13*3200</f>
        <v>64000</v>
      </c>
    </row>
    <row r="14" spans="1:3" x14ac:dyDescent="0.25">
      <c r="A14" t="s">
        <v>11</v>
      </c>
      <c r="B14">
        <v>100</v>
      </c>
      <c r="C14" s="2">
        <f>B14*47</f>
        <v>4700</v>
      </c>
    </row>
    <row r="15" spans="1:3" x14ac:dyDescent="0.25">
      <c r="A15" t="s">
        <v>12</v>
      </c>
      <c r="B15">
        <v>100</v>
      </c>
      <c r="C15" s="2">
        <f>B15*100</f>
        <v>10000</v>
      </c>
    </row>
    <row r="16" spans="1:3" x14ac:dyDescent="0.25">
      <c r="C16" s="2"/>
    </row>
    <row r="17" spans="2:3" x14ac:dyDescent="0.25">
      <c r="B17" s="1" t="s">
        <v>13</v>
      </c>
      <c r="C17" s="2">
        <f>SUM(C5:C16)</f>
        <v>124862.70999999999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720A-5178-4BDD-9E24-4C0351C74323}">
  <dimension ref="A1:C17"/>
  <sheetViews>
    <sheetView workbookViewId="0">
      <selection activeCell="A8" sqref="A8:C8"/>
    </sheetView>
  </sheetViews>
  <sheetFormatPr defaultRowHeight="15" x14ac:dyDescent="0.25"/>
  <cols>
    <col min="1" max="1" width="17" bestFit="1" customWidth="1"/>
    <col min="3" max="3" width="12.5703125" bestFit="1" customWidth="1"/>
  </cols>
  <sheetData>
    <row r="1" spans="1:3" x14ac:dyDescent="0.25">
      <c r="A1" t="s">
        <v>18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4</v>
      </c>
      <c r="C5" s="2">
        <f>B5*11634</f>
        <v>46536</v>
      </c>
    </row>
    <row r="6" spans="1:3" x14ac:dyDescent="0.25">
      <c r="A6" t="s">
        <v>4</v>
      </c>
      <c r="B6">
        <v>4</v>
      </c>
      <c r="C6" s="2">
        <f>B6*277</f>
        <v>1108</v>
      </c>
    </row>
    <row r="7" spans="1:3" x14ac:dyDescent="0.25">
      <c r="A7" t="s">
        <v>57</v>
      </c>
      <c r="B7">
        <v>2</v>
      </c>
      <c r="C7" s="2">
        <v>1180</v>
      </c>
    </row>
    <row r="8" spans="1:3" x14ac:dyDescent="0.25">
      <c r="A8" t="s">
        <v>65</v>
      </c>
      <c r="B8">
        <v>1</v>
      </c>
      <c r="C8" s="2">
        <v>3500</v>
      </c>
    </row>
    <row r="9" spans="1:3" x14ac:dyDescent="0.25">
      <c r="A9" t="s">
        <v>38</v>
      </c>
      <c r="B9">
        <v>1</v>
      </c>
      <c r="C9" s="2">
        <v>14500</v>
      </c>
    </row>
    <row r="10" spans="1:3" x14ac:dyDescent="0.25">
      <c r="A10" t="s">
        <v>5</v>
      </c>
      <c r="B10">
        <v>2</v>
      </c>
      <c r="C10" s="2">
        <v>2733</v>
      </c>
    </row>
    <row r="11" spans="1:3" x14ac:dyDescent="0.25">
      <c r="A11" t="s">
        <v>6</v>
      </c>
      <c r="B11">
        <v>1</v>
      </c>
      <c r="C11" s="2">
        <v>914.87</v>
      </c>
    </row>
    <row r="12" spans="1:3" x14ac:dyDescent="0.25">
      <c r="A12" t="s">
        <v>7</v>
      </c>
      <c r="B12">
        <v>2</v>
      </c>
      <c r="C12" s="2">
        <f>26.42*2</f>
        <v>52.84</v>
      </c>
    </row>
    <row r="13" spans="1:3" x14ac:dyDescent="0.25">
      <c r="A13" t="s">
        <v>10</v>
      </c>
      <c r="B13">
        <v>30</v>
      </c>
      <c r="C13" s="2">
        <f>B13*3200</f>
        <v>96000</v>
      </c>
    </row>
    <row r="14" spans="1:3" x14ac:dyDescent="0.25">
      <c r="A14" t="s">
        <v>11</v>
      </c>
      <c r="B14">
        <v>150</v>
      </c>
      <c r="C14" s="2">
        <f>B14*47</f>
        <v>7050</v>
      </c>
    </row>
    <row r="15" spans="1:3" x14ac:dyDescent="0.25">
      <c r="A15" t="s">
        <v>12</v>
      </c>
      <c r="B15">
        <v>150</v>
      </c>
      <c r="C15" s="2">
        <f>B15*100</f>
        <v>15000</v>
      </c>
    </row>
    <row r="16" spans="1:3" x14ac:dyDescent="0.25">
      <c r="C16" s="2"/>
    </row>
    <row r="17" spans="2:3" x14ac:dyDescent="0.25">
      <c r="B17" s="1" t="s">
        <v>13</v>
      </c>
      <c r="C17" s="2">
        <f>SUM(C5:C16)</f>
        <v>188574.71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8FD4-8D1C-4DEC-B4DF-9D6DBC672B35}">
  <dimension ref="A1:C17"/>
  <sheetViews>
    <sheetView workbookViewId="0">
      <selection activeCell="A8" sqref="A8:C8"/>
    </sheetView>
  </sheetViews>
  <sheetFormatPr defaultRowHeight="15" x14ac:dyDescent="0.25"/>
  <cols>
    <col min="1" max="1" width="17" bestFit="1" customWidth="1"/>
    <col min="2" max="2" width="8.42578125" bestFit="1" customWidth="1"/>
    <col min="3" max="3" width="12.5703125" bestFit="1" customWidth="1"/>
  </cols>
  <sheetData>
    <row r="1" spans="1:3" x14ac:dyDescent="0.25">
      <c r="A1" t="s">
        <v>63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1</v>
      </c>
      <c r="C5" s="2">
        <f>B5*11634</f>
        <v>11634</v>
      </c>
    </row>
    <row r="6" spans="1:3" x14ac:dyDescent="0.25">
      <c r="A6" t="s">
        <v>4</v>
      </c>
      <c r="B6">
        <v>1</v>
      </c>
      <c r="C6" s="2">
        <f>B6*277</f>
        <v>277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65</v>
      </c>
      <c r="B8">
        <v>1</v>
      </c>
      <c r="C8" s="2">
        <v>3500</v>
      </c>
    </row>
    <row r="9" spans="1:3" x14ac:dyDescent="0.25">
      <c r="A9" t="s">
        <v>58</v>
      </c>
      <c r="B9">
        <v>2</v>
      </c>
      <c r="C9" s="2">
        <v>640</v>
      </c>
    </row>
    <row r="10" spans="1:3" x14ac:dyDescent="0.25">
      <c r="A10" t="s">
        <v>5</v>
      </c>
      <c r="B10">
        <v>2</v>
      </c>
      <c r="C10" s="2">
        <v>2733</v>
      </c>
    </row>
    <row r="11" spans="1:3" x14ac:dyDescent="0.25">
      <c r="A11" t="s">
        <v>6</v>
      </c>
      <c r="B11">
        <v>1</v>
      </c>
      <c r="C11" s="2">
        <v>914.87</v>
      </c>
    </row>
    <row r="12" spans="1:3" x14ac:dyDescent="0.25">
      <c r="A12" t="s">
        <v>7</v>
      </c>
      <c r="B12">
        <v>2</v>
      </c>
      <c r="C12" s="2">
        <f>26.42*2</f>
        <v>52.84</v>
      </c>
    </row>
    <row r="13" spans="1:3" x14ac:dyDescent="0.25">
      <c r="A13" t="s">
        <v>10</v>
      </c>
      <c r="B13">
        <v>20</v>
      </c>
      <c r="C13" s="2">
        <f>B13*3200</f>
        <v>64000</v>
      </c>
    </row>
    <row r="14" spans="1:3" x14ac:dyDescent="0.25">
      <c r="A14" t="s">
        <v>11</v>
      </c>
      <c r="B14">
        <v>100</v>
      </c>
      <c r="C14" s="2">
        <f>B14*47</f>
        <v>4700</v>
      </c>
    </row>
    <row r="15" spans="1:3" x14ac:dyDescent="0.25">
      <c r="A15" t="s">
        <v>12</v>
      </c>
      <c r="B15">
        <v>100</v>
      </c>
      <c r="C15" s="2">
        <f>B15*100</f>
        <v>10000</v>
      </c>
    </row>
    <row r="16" spans="1:3" x14ac:dyDescent="0.25">
      <c r="C16" s="2"/>
    </row>
    <row r="17" spans="2:3" x14ac:dyDescent="0.25">
      <c r="B17" s="1" t="s">
        <v>13</v>
      </c>
      <c r="C17" s="2">
        <f>SUM(C5:C16)</f>
        <v>112951.70999999999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297C-AC3B-4B1C-9E4A-9646D256AD55}">
  <dimension ref="A1:C17"/>
  <sheetViews>
    <sheetView workbookViewId="0">
      <selection activeCell="A8" sqref="A8:C8"/>
    </sheetView>
  </sheetViews>
  <sheetFormatPr defaultRowHeight="15" x14ac:dyDescent="0.25"/>
  <cols>
    <col min="1" max="1" width="17" bestFit="1" customWidth="1"/>
    <col min="2" max="2" width="8.42578125" bestFit="1" customWidth="1"/>
    <col min="3" max="3" width="12.5703125" bestFit="1" customWidth="1"/>
  </cols>
  <sheetData>
    <row r="1" spans="1:3" x14ac:dyDescent="0.25">
      <c r="A1" t="s">
        <v>17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3</v>
      </c>
      <c r="C5" s="2">
        <f>B5*11634</f>
        <v>34902</v>
      </c>
    </row>
    <row r="6" spans="1:3" x14ac:dyDescent="0.25">
      <c r="A6" t="s">
        <v>4</v>
      </c>
      <c r="B6">
        <v>3</v>
      </c>
      <c r="C6" s="2">
        <f>B6*277</f>
        <v>831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65</v>
      </c>
      <c r="B8">
        <v>1</v>
      </c>
      <c r="C8" s="2">
        <v>3500</v>
      </c>
    </row>
    <row r="9" spans="1:3" x14ac:dyDescent="0.25">
      <c r="A9" t="s">
        <v>58</v>
      </c>
      <c r="B9">
        <v>2</v>
      </c>
      <c r="C9" s="2">
        <v>640</v>
      </c>
    </row>
    <row r="10" spans="1:3" x14ac:dyDescent="0.25">
      <c r="A10" t="s">
        <v>5</v>
      </c>
      <c r="B10">
        <v>2</v>
      </c>
      <c r="C10" s="2">
        <v>2733</v>
      </c>
    </row>
    <row r="11" spans="1:3" x14ac:dyDescent="0.25">
      <c r="A11" t="s">
        <v>6</v>
      </c>
      <c r="B11">
        <v>1</v>
      </c>
      <c r="C11" s="2">
        <v>914.87</v>
      </c>
    </row>
    <row r="12" spans="1:3" x14ac:dyDescent="0.25">
      <c r="A12" t="s">
        <v>7</v>
      </c>
      <c r="B12">
        <v>2</v>
      </c>
      <c r="C12" s="2">
        <f>26.42*2</f>
        <v>52.84</v>
      </c>
    </row>
    <row r="13" spans="1:3" x14ac:dyDescent="0.25">
      <c r="A13" t="s">
        <v>10</v>
      </c>
      <c r="B13">
        <v>55</v>
      </c>
      <c r="C13" s="2">
        <f>B13*3200</f>
        <v>176000</v>
      </c>
    </row>
    <row r="14" spans="1:3" x14ac:dyDescent="0.25">
      <c r="A14" t="s">
        <v>11</v>
      </c>
      <c r="B14">
        <v>275</v>
      </c>
      <c r="C14" s="2">
        <f>B14*47</f>
        <v>12925</v>
      </c>
    </row>
    <row r="15" spans="1:3" x14ac:dyDescent="0.25">
      <c r="A15" t="s">
        <v>12</v>
      </c>
      <c r="B15">
        <v>275</v>
      </c>
      <c r="C15" s="2">
        <f>B15*100</f>
        <v>27500</v>
      </c>
    </row>
    <row r="16" spans="1:3" x14ac:dyDescent="0.25">
      <c r="C16" s="2"/>
    </row>
    <row r="17" spans="2:3" x14ac:dyDescent="0.25">
      <c r="B17" s="1" t="s">
        <v>13</v>
      </c>
      <c r="C17" s="2">
        <f>SUM(C5:C16)</f>
        <v>274498.70999999996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89D2-523E-4C84-B573-A8B92C52CDD6}">
  <dimension ref="A1:C17"/>
  <sheetViews>
    <sheetView tabSelected="1" workbookViewId="0">
      <selection activeCell="A23" sqref="A23"/>
    </sheetView>
  </sheetViews>
  <sheetFormatPr defaultRowHeight="15" x14ac:dyDescent="0.25"/>
  <cols>
    <col min="1" max="1" width="17" bestFit="1" customWidth="1"/>
    <col min="2" max="2" width="8.42578125" bestFit="1" customWidth="1"/>
    <col min="3" max="3" width="12.5703125" bestFit="1" customWidth="1"/>
  </cols>
  <sheetData>
    <row r="1" spans="1:3" x14ac:dyDescent="0.25">
      <c r="A1" t="s">
        <v>64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2</v>
      </c>
      <c r="C5" s="2">
        <f>B5*11634</f>
        <v>23268</v>
      </c>
    </row>
    <row r="6" spans="1:3" x14ac:dyDescent="0.25">
      <c r="A6" t="s">
        <v>4</v>
      </c>
      <c r="B6">
        <v>2</v>
      </c>
      <c r="C6" s="2">
        <f>B6*277</f>
        <v>554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65</v>
      </c>
      <c r="B8">
        <v>1</v>
      </c>
      <c r="C8" s="2">
        <v>3500</v>
      </c>
    </row>
    <row r="9" spans="1:3" x14ac:dyDescent="0.25">
      <c r="A9" t="s">
        <v>58</v>
      </c>
      <c r="B9">
        <v>2</v>
      </c>
      <c r="C9" s="2">
        <v>640</v>
      </c>
    </row>
    <row r="10" spans="1:3" x14ac:dyDescent="0.25">
      <c r="A10" t="s">
        <v>5</v>
      </c>
      <c r="B10">
        <v>2</v>
      </c>
      <c r="C10" s="2">
        <v>2733</v>
      </c>
    </row>
    <row r="11" spans="1:3" x14ac:dyDescent="0.25">
      <c r="A11" t="s">
        <v>6</v>
      </c>
      <c r="B11">
        <v>1</v>
      </c>
      <c r="C11" s="2">
        <v>914.87</v>
      </c>
    </row>
    <row r="12" spans="1:3" x14ac:dyDescent="0.25">
      <c r="A12" t="s">
        <v>7</v>
      </c>
      <c r="B12">
        <v>2</v>
      </c>
      <c r="C12" s="2">
        <f>26.42*2</f>
        <v>52.84</v>
      </c>
    </row>
    <row r="13" spans="1:3" x14ac:dyDescent="0.25">
      <c r="A13" t="s">
        <v>10</v>
      </c>
      <c r="B13">
        <v>12</v>
      </c>
      <c r="C13" s="2">
        <f>B13*3200</f>
        <v>38400</v>
      </c>
    </row>
    <row r="14" spans="1:3" x14ac:dyDescent="0.25">
      <c r="A14" t="s">
        <v>11</v>
      </c>
      <c r="B14">
        <v>60</v>
      </c>
      <c r="C14" s="2">
        <f>B14*47</f>
        <v>2820</v>
      </c>
    </row>
    <row r="15" spans="1:3" x14ac:dyDescent="0.25">
      <c r="A15" t="s">
        <v>12</v>
      </c>
      <c r="B15">
        <v>60</v>
      </c>
      <c r="C15" s="2">
        <f>B15*100</f>
        <v>6000</v>
      </c>
    </row>
    <row r="16" spans="1:3" x14ac:dyDescent="0.25">
      <c r="C16" s="2"/>
    </row>
    <row r="17" spans="2:3" x14ac:dyDescent="0.25">
      <c r="B17" s="1" t="s">
        <v>13</v>
      </c>
      <c r="C17" s="2">
        <f>SUM(C5:C16)</f>
        <v>93382.709999999992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4EB7-066A-4C90-8F67-84E1392F3B4B}">
  <dimension ref="A1:C16"/>
  <sheetViews>
    <sheetView workbookViewId="0">
      <selection activeCell="B14" sqref="B14"/>
    </sheetView>
  </sheetViews>
  <sheetFormatPr defaultRowHeight="15" x14ac:dyDescent="0.25"/>
  <cols>
    <col min="1" max="1" width="24.28515625" customWidth="1"/>
    <col min="2" max="2" width="8.42578125" bestFit="1" customWidth="1"/>
    <col min="3" max="3" width="12.5703125" bestFit="1" customWidth="1"/>
  </cols>
  <sheetData>
    <row r="1" spans="1:3" x14ac:dyDescent="0.25">
      <c r="A1" t="s">
        <v>24</v>
      </c>
    </row>
    <row r="2" spans="1:3" x14ac:dyDescent="0.25">
      <c r="A2" t="s">
        <v>25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2</v>
      </c>
      <c r="C5" s="2">
        <f>B5*11634</f>
        <v>23268</v>
      </c>
    </row>
    <row r="6" spans="1:3" x14ac:dyDescent="0.25">
      <c r="A6" t="s">
        <v>4</v>
      </c>
      <c r="B6">
        <v>2</v>
      </c>
      <c r="C6" s="2">
        <f>B6*277</f>
        <v>554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5</v>
      </c>
      <c r="B8">
        <v>2</v>
      </c>
      <c r="C8" s="2">
        <v>2733</v>
      </c>
    </row>
    <row r="9" spans="1:3" x14ac:dyDescent="0.25">
      <c r="A9" t="s">
        <v>6</v>
      </c>
      <c r="B9">
        <v>1</v>
      </c>
      <c r="C9" s="2">
        <v>914.87</v>
      </c>
    </row>
    <row r="10" spans="1:3" x14ac:dyDescent="0.25">
      <c r="A10" t="s">
        <v>7</v>
      </c>
      <c r="B10">
        <v>2</v>
      </c>
      <c r="C10" s="2">
        <f>26.42*2</f>
        <v>52.84</v>
      </c>
    </row>
    <row r="11" spans="1:3" x14ac:dyDescent="0.25">
      <c r="A11" t="s">
        <v>10</v>
      </c>
      <c r="B11">
        <v>24</v>
      </c>
      <c r="C11" s="2">
        <f>B11*3200</f>
        <v>76800</v>
      </c>
    </row>
    <row r="12" spans="1:3" x14ac:dyDescent="0.25">
      <c r="A12" t="s">
        <v>11</v>
      </c>
      <c r="B12">
        <v>120</v>
      </c>
      <c r="C12" s="2">
        <f>B12*47</f>
        <v>5640</v>
      </c>
    </row>
    <row r="13" spans="1:3" x14ac:dyDescent="0.25">
      <c r="A13" t="s">
        <v>12</v>
      </c>
      <c r="B13">
        <v>120</v>
      </c>
      <c r="C13" s="2">
        <f>B13*100</f>
        <v>12000</v>
      </c>
    </row>
    <row r="14" spans="1:3" x14ac:dyDescent="0.25">
      <c r="A14" t="s">
        <v>62</v>
      </c>
      <c r="C14" s="2" t="s">
        <v>59</v>
      </c>
    </row>
    <row r="15" spans="1:3" x14ac:dyDescent="0.25">
      <c r="C15" s="2"/>
    </row>
    <row r="16" spans="1:3" x14ac:dyDescent="0.25">
      <c r="B16" s="1" t="s">
        <v>13</v>
      </c>
      <c r="C16" s="2">
        <f>SUM(C5:C15)</f>
        <v>136462.71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PRICE SHEET</vt:lpstr>
      <vt:lpstr>Jackass Butte</vt:lpstr>
      <vt:lpstr>Coleman</vt:lpstr>
      <vt:lpstr>Nortons</vt:lpstr>
      <vt:lpstr>Pickens</vt:lpstr>
      <vt:lpstr>Number</vt:lpstr>
      <vt:lpstr>Eder</vt:lpstr>
      <vt:lpstr>Shellrock</vt:lpstr>
      <vt:lpstr>FUTURE-Harmony</vt:lpstr>
      <vt:lpstr>FUTURE-Fox</vt:lpstr>
      <vt:lpstr>FUTURE-McClure</vt:lpstr>
    </vt:vector>
  </TitlesOfParts>
  <Company>Okanogan PUD No.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Andrist</dc:creator>
  <cp:lastModifiedBy>Tim Andrist</cp:lastModifiedBy>
  <dcterms:created xsi:type="dcterms:W3CDTF">2026-02-26T15:46:53Z</dcterms:created>
  <dcterms:modified xsi:type="dcterms:W3CDTF">2026-03-11T22:59:57Z</dcterms:modified>
</cp:coreProperties>
</file>