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kpudorg-my.sharepoint.com/personal/johnm_okpud_org/Documents/"/>
    </mc:Choice>
  </mc:AlternateContent>
  <xr:revisionPtr revIDLastSave="44" documentId="8_{B2F059FE-3765-4210-81D4-5A291F9BC216}" xr6:coauthVersionLast="47" xr6:coauthVersionMax="47" xr10:uidLastSave="{9A0BDC38-7132-4B01-8E27-AA304D68A512}"/>
  <bookViews>
    <workbookView xWindow="-120" yWindow="-120" windowWidth="29040" windowHeight="15720" activeTab="2" xr2:uid="{25CAA6C5-FC55-4C90-9953-D0193FF2FAF9}"/>
  </bookViews>
  <sheets>
    <sheet name="PRICE SHEET" sheetId="11" r:id="rId1"/>
    <sheet name="Jackass Butte" sheetId="1" r:id="rId2"/>
    <sheet name="Coleman" sheetId="2" r:id="rId3"/>
    <sheet name="Nortons" sheetId="4" r:id="rId4"/>
    <sheet name="Pickens" sheetId="3" r:id="rId5"/>
    <sheet name="Number" sheetId="5" r:id="rId6"/>
    <sheet name="Eder" sheetId="6" r:id="rId7"/>
    <sheet name="Shellrock" sheetId="12" r:id="rId8"/>
    <sheet name="FUTURE-Harmony" sheetId="9" r:id="rId9"/>
    <sheet name="FUTURE-Fox" sheetId="7" r:id="rId10"/>
    <sheet name="FUTURE-McClure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D17" i="4"/>
  <c r="D17" i="3"/>
  <c r="D17" i="5"/>
  <c r="D17" i="6"/>
  <c r="D17" i="1"/>
  <c r="D17" i="1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E15" i="2"/>
  <c r="AE14" i="2"/>
  <c r="AE13" i="2"/>
  <c r="AE12" i="2"/>
  <c r="AE11" i="2"/>
  <c r="AE10" i="2"/>
  <c r="AE9" i="2"/>
  <c r="AE8" i="2"/>
  <c r="AE7" i="2"/>
  <c r="AE6" i="2"/>
  <c r="AE5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Z10" i="2"/>
  <c r="Z9" i="2"/>
  <c r="Z8" i="2"/>
  <c r="Z7" i="2"/>
  <c r="Z6" i="2"/>
  <c r="Z5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AE33" i="4"/>
  <c r="AE32" i="4"/>
  <c r="AE31" i="4"/>
  <c r="AE30" i="4"/>
  <c r="AE29" i="4"/>
  <c r="AE28" i="4"/>
  <c r="AE27" i="4"/>
  <c r="AE26" i="4"/>
  <c r="AE25" i="4"/>
  <c r="AE24" i="4"/>
  <c r="AE23" i="4"/>
  <c r="AE22" i="4"/>
  <c r="AE21" i="4"/>
  <c r="AE20" i="4"/>
  <c r="AE19" i="4"/>
  <c r="AE18" i="4"/>
  <c r="AE17" i="4"/>
  <c r="AE16" i="4"/>
  <c r="AE15" i="4"/>
  <c r="AE14" i="4"/>
  <c r="AE13" i="4"/>
  <c r="AE12" i="4"/>
  <c r="AE11" i="4"/>
  <c r="AE10" i="4"/>
  <c r="AE9" i="4"/>
  <c r="AE8" i="4"/>
  <c r="AE7" i="4"/>
  <c r="AE6" i="4"/>
  <c r="AE5" i="4"/>
  <c r="Z33" i="4"/>
  <c r="Z32" i="4"/>
  <c r="Z31" i="4"/>
  <c r="Z30" i="4"/>
  <c r="Z29" i="4"/>
  <c r="Z28" i="4"/>
  <c r="Z27" i="4"/>
  <c r="Z26" i="4"/>
  <c r="Z25" i="4"/>
  <c r="Z24" i="4"/>
  <c r="Z23" i="4"/>
  <c r="Z22" i="4"/>
  <c r="Z21" i="4"/>
  <c r="Z20" i="4"/>
  <c r="Z19" i="4"/>
  <c r="Z18" i="4"/>
  <c r="Z17" i="4"/>
  <c r="Z16" i="4"/>
  <c r="Z15" i="4"/>
  <c r="Z14" i="4"/>
  <c r="Z13" i="4"/>
  <c r="Z12" i="4"/>
  <c r="Z11" i="4"/>
  <c r="Z10" i="4"/>
  <c r="Z9" i="4"/>
  <c r="Z8" i="4"/>
  <c r="Z7" i="4"/>
  <c r="Z6" i="4"/>
  <c r="Z5" i="4"/>
  <c r="U33" i="4"/>
  <c r="U32" i="4"/>
  <c r="U31" i="4"/>
  <c r="U30" i="4"/>
  <c r="U29" i="4"/>
  <c r="U28" i="4"/>
  <c r="U27" i="4"/>
  <c r="U26" i="4"/>
  <c r="U25" i="4"/>
  <c r="U24" i="4"/>
  <c r="U23" i="4"/>
  <c r="U22" i="4"/>
  <c r="U21" i="4"/>
  <c r="U20" i="4"/>
  <c r="U19" i="4"/>
  <c r="U18" i="4"/>
  <c r="U17" i="4"/>
  <c r="U16" i="4"/>
  <c r="U15" i="4"/>
  <c r="U14" i="4"/>
  <c r="U13" i="4"/>
  <c r="U12" i="4"/>
  <c r="U11" i="4"/>
  <c r="U10" i="4"/>
  <c r="U9" i="4"/>
  <c r="U8" i="4"/>
  <c r="U7" i="4"/>
  <c r="U6" i="4"/>
  <c r="U5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6" i="4"/>
  <c r="P5" i="4"/>
  <c r="AE33" i="3"/>
  <c r="AE32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E6" i="3"/>
  <c r="AE5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Z5" i="3"/>
  <c r="U33" i="3"/>
  <c r="U32" i="3"/>
  <c r="U31" i="3"/>
  <c r="U30" i="3"/>
  <c r="U29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U14" i="3"/>
  <c r="U13" i="3"/>
  <c r="U12" i="3"/>
  <c r="U11" i="3"/>
  <c r="U10" i="3"/>
  <c r="U9" i="3"/>
  <c r="U8" i="3"/>
  <c r="U7" i="3"/>
  <c r="U6" i="3"/>
  <c r="U5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AE33" i="5"/>
  <c r="AE32" i="5"/>
  <c r="AE31" i="5"/>
  <c r="AE30" i="5"/>
  <c r="AE29" i="5"/>
  <c r="AE28" i="5"/>
  <c r="AE27" i="5"/>
  <c r="AE26" i="5"/>
  <c r="AE25" i="5"/>
  <c r="AE24" i="5"/>
  <c r="AE23" i="5"/>
  <c r="AE22" i="5"/>
  <c r="AE21" i="5"/>
  <c r="AE20" i="5"/>
  <c r="AE19" i="5"/>
  <c r="AE18" i="5"/>
  <c r="AE17" i="5"/>
  <c r="AE16" i="5"/>
  <c r="AE15" i="5"/>
  <c r="AE14" i="5"/>
  <c r="AE13" i="5"/>
  <c r="AE12" i="5"/>
  <c r="AE11" i="5"/>
  <c r="AE10" i="5"/>
  <c r="AE9" i="5"/>
  <c r="AE8" i="5"/>
  <c r="AE7" i="5"/>
  <c r="AE6" i="5"/>
  <c r="AE5" i="5"/>
  <c r="Z33" i="5"/>
  <c r="Z32" i="5"/>
  <c r="Z31" i="5"/>
  <c r="Z30" i="5"/>
  <c r="Z29" i="5"/>
  <c r="Z28" i="5"/>
  <c r="Z27" i="5"/>
  <c r="Z26" i="5"/>
  <c r="Z25" i="5"/>
  <c r="Z24" i="5"/>
  <c r="Z23" i="5"/>
  <c r="Z22" i="5"/>
  <c r="Z21" i="5"/>
  <c r="Z20" i="5"/>
  <c r="Z19" i="5"/>
  <c r="Z18" i="5"/>
  <c r="Z17" i="5"/>
  <c r="Z16" i="5"/>
  <c r="Z15" i="5"/>
  <c r="Z14" i="5"/>
  <c r="Z13" i="5"/>
  <c r="Z12" i="5"/>
  <c r="Z11" i="5"/>
  <c r="Z10" i="5"/>
  <c r="Z9" i="5"/>
  <c r="Z8" i="5"/>
  <c r="Z7" i="5"/>
  <c r="Z6" i="5"/>
  <c r="Z5" i="5"/>
  <c r="U33" i="5"/>
  <c r="U32" i="5"/>
  <c r="U31" i="5"/>
  <c r="U30" i="5"/>
  <c r="U29" i="5"/>
  <c r="U28" i="5"/>
  <c r="U27" i="5"/>
  <c r="U26" i="5"/>
  <c r="U25" i="5"/>
  <c r="U24" i="5"/>
  <c r="U23" i="5"/>
  <c r="U22" i="5"/>
  <c r="U21" i="5"/>
  <c r="U20" i="5"/>
  <c r="U19" i="5"/>
  <c r="U18" i="5"/>
  <c r="U17" i="5"/>
  <c r="U16" i="5"/>
  <c r="U15" i="5"/>
  <c r="U14" i="5"/>
  <c r="U13" i="5"/>
  <c r="U12" i="5"/>
  <c r="U11" i="5"/>
  <c r="U10" i="5"/>
  <c r="U9" i="5"/>
  <c r="U8" i="5"/>
  <c r="U7" i="5"/>
  <c r="U6" i="5"/>
  <c r="U5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5" i="5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9" i="6"/>
  <c r="AE18" i="6"/>
  <c r="AE17" i="6"/>
  <c r="AE16" i="6"/>
  <c r="AE15" i="6"/>
  <c r="AE14" i="6"/>
  <c r="AE13" i="6"/>
  <c r="AE12" i="6"/>
  <c r="AE11" i="6"/>
  <c r="AE10" i="6"/>
  <c r="AE9" i="6"/>
  <c r="AE8" i="6"/>
  <c r="AE7" i="6"/>
  <c r="AE6" i="6"/>
  <c r="AE5" i="6"/>
  <c r="Z33" i="6"/>
  <c r="Z32" i="6"/>
  <c r="Z31" i="6"/>
  <c r="Z30" i="6"/>
  <c r="Z29" i="6"/>
  <c r="Z28" i="6"/>
  <c r="Z27" i="6"/>
  <c r="Z26" i="6"/>
  <c r="Z25" i="6"/>
  <c r="Z24" i="6"/>
  <c r="Z23" i="6"/>
  <c r="Z22" i="6"/>
  <c r="Z21" i="6"/>
  <c r="Z20" i="6"/>
  <c r="Z19" i="6"/>
  <c r="Z18" i="6"/>
  <c r="Z17" i="6"/>
  <c r="Z16" i="6"/>
  <c r="Z15" i="6"/>
  <c r="Z14" i="6"/>
  <c r="Z13" i="6"/>
  <c r="Z12" i="6"/>
  <c r="Z11" i="6"/>
  <c r="Z10" i="6"/>
  <c r="Z9" i="6"/>
  <c r="Z8" i="6"/>
  <c r="Z7" i="6"/>
  <c r="Z6" i="6"/>
  <c r="Z5" i="6"/>
  <c r="U33" i="6"/>
  <c r="U32" i="6"/>
  <c r="U31" i="6"/>
  <c r="U30" i="6"/>
  <c r="U29" i="6"/>
  <c r="U28" i="6"/>
  <c r="U27" i="6"/>
  <c r="U26" i="6"/>
  <c r="U25" i="6"/>
  <c r="U24" i="6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U6" i="6"/>
  <c r="U5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AE33" i="12"/>
  <c r="AE32" i="12"/>
  <c r="AE31" i="12"/>
  <c r="AE30" i="12"/>
  <c r="AE29" i="12"/>
  <c r="AE28" i="12"/>
  <c r="AE27" i="12"/>
  <c r="AE26" i="12"/>
  <c r="AE25" i="12"/>
  <c r="AE24" i="12"/>
  <c r="AE23" i="12"/>
  <c r="AE22" i="12"/>
  <c r="AE21" i="12"/>
  <c r="AE20" i="12"/>
  <c r="AE19" i="12"/>
  <c r="AE18" i="12"/>
  <c r="AE17" i="12"/>
  <c r="AE16" i="12"/>
  <c r="AE15" i="12"/>
  <c r="AE14" i="12"/>
  <c r="AE13" i="12"/>
  <c r="AE12" i="12"/>
  <c r="AE11" i="12"/>
  <c r="AE10" i="12"/>
  <c r="AE9" i="12"/>
  <c r="AE8" i="12"/>
  <c r="AE7" i="12"/>
  <c r="AE6" i="12"/>
  <c r="AE5" i="12"/>
  <c r="Z33" i="12"/>
  <c r="Z32" i="12"/>
  <c r="Z31" i="12"/>
  <c r="Z30" i="12"/>
  <c r="Z29" i="12"/>
  <c r="Z28" i="12"/>
  <c r="Z27" i="12"/>
  <c r="Z26" i="12"/>
  <c r="Z25" i="12"/>
  <c r="Z24" i="12"/>
  <c r="Z23" i="12"/>
  <c r="Z22" i="12"/>
  <c r="Z21" i="12"/>
  <c r="Z20" i="12"/>
  <c r="Z19" i="12"/>
  <c r="Z18" i="12"/>
  <c r="Z17" i="12"/>
  <c r="Z16" i="12"/>
  <c r="Z15" i="12"/>
  <c r="Z14" i="12"/>
  <c r="Z13" i="12"/>
  <c r="Z12" i="12"/>
  <c r="Z11" i="12"/>
  <c r="Z10" i="12"/>
  <c r="Z9" i="12"/>
  <c r="Z8" i="12"/>
  <c r="Z7" i="12"/>
  <c r="Z6" i="12"/>
  <c r="Z5" i="12"/>
  <c r="U33" i="12"/>
  <c r="U32" i="12"/>
  <c r="U31" i="12"/>
  <c r="U30" i="12"/>
  <c r="U29" i="12"/>
  <c r="U28" i="12"/>
  <c r="U27" i="12"/>
  <c r="U26" i="12"/>
  <c r="U25" i="12"/>
  <c r="U24" i="12"/>
  <c r="U23" i="12"/>
  <c r="U22" i="12"/>
  <c r="U21" i="12"/>
  <c r="U20" i="12"/>
  <c r="U19" i="12"/>
  <c r="U18" i="12"/>
  <c r="U17" i="12"/>
  <c r="U16" i="12"/>
  <c r="U15" i="12"/>
  <c r="U14" i="12"/>
  <c r="U13" i="12"/>
  <c r="U12" i="12"/>
  <c r="U11" i="12"/>
  <c r="U10" i="12"/>
  <c r="U9" i="12"/>
  <c r="U8" i="12"/>
  <c r="U7" i="12"/>
  <c r="U6" i="12"/>
  <c r="U5" i="12"/>
  <c r="P33" i="12"/>
  <c r="P32" i="12"/>
  <c r="P31" i="12"/>
  <c r="P30" i="12"/>
  <c r="P29" i="12"/>
  <c r="P28" i="12"/>
  <c r="P27" i="12"/>
  <c r="P26" i="12"/>
  <c r="P25" i="12"/>
  <c r="P24" i="12"/>
  <c r="P23" i="12"/>
  <c r="P22" i="12"/>
  <c r="P21" i="12"/>
  <c r="P20" i="12"/>
  <c r="P19" i="12"/>
  <c r="P18" i="12"/>
  <c r="P17" i="12"/>
  <c r="P16" i="12"/>
  <c r="P15" i="12"/>
  <c r="P14" i="12"/>
  <c r="P13" i="12"/>
  <c r="P12" i="12"/>
  <c r="P11" i="12"/>
  <c r="P10" i="12"/>
  <c r="P9" i="12"/>
  <c r="P8" i="12"/>
  <c r="P7" i="12"/>
  <c r="P6" i="12"/>
  <c r="P5" i="12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K6" i="2"/>
  <c r="K6" i="4"/>
  <c r="K6" i="3"/>
  <c r="K6" i="5"/>
  <c r="K6" i="6"/>
  <c r="K6" i="12"/>
  <c r="K6" i="1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5" i="2"/>
  <c r="K5" i="4"/>
  <c r="K5" i="3"/>
  <c r="K5" i="5"/>
  <c r="K5" i="6"/>
  <c r="K5" i="12"/>
  <c r="K5" i="1"/>
  <c r="X5" i="2"/>
  <c r="X5" i="4"/>
  <c r="Y5" i="4" s="1"/>
  <c r="X5" i="3"/>
  <c r="X5" i="5"/>
  <c r="X5" i="6"/>
  <c r="Y5" i="6" s="1"/>
  <c r="X5" i="12"/>
  <c r="Y5" i="12" s="1"/>
  <c r="X5" i="1"/>
  <c r="AC5" i="2"/>
  <c r="AD5" i="2" s="1"/>
  <c r="AC5" i="4"/>
  <c r="AD5" i="4" s="1"/>
  <c r="AC5" i="3"/>
  <c r="AD5" i="3" s="1"/>
  <c r="AC5" i="5"/>
  <c r="AD5" i="5" s="1"/>
  <c r="AC5" i="6"/>
  <c r="AD5" i="6" s="1"/>
  <c r="AC5" i="12"/>
  <c r="AD5" i="12" s="1"/>
  <c r="AC5" i="1"/>
  <c r="AD5" i="1" s="1"/>
  <c r="AC6" i="2"/>
  <c r="AD6" i="2" s="1"/>
  <c r="AC6" i="4"/>
  <c r="AD6" i="4" s="1"/>
  <c r="AC6" i="3"/>
  <c r="AD6" i="3" s="1"/>
  <c r="AC6" i="5"/>
  <c r="AD6" i="5" s="1"/>
  <c r="AC6" i="6"/>
  <c r="AD6" i="6" s="1"/>
  <c r="AC6" i="12"/>
  <c r="AD6" i="12" s="1"/>
  <c r="AC6" i="1"/>
  <c r="AD6" i="1" s="1"/>
  <c r="AC33" i="2"/>
  <c r="AD33" i="2" s="1"/>
  <c r="AC32" i="2"/>
  <c r="AD32" i="2" s="1"/>
  <c r="AC31" i="2"/>
  <c r="AD31" i="2" s="1"/>
  <c r="AC30" i="2"/>
  <c r="AD30" i="2" s="1"/>
  <c r="AC29" i="2"/>
  <c r="AD29" i="2" s="1"/>
  <c r="AC28" i="2"/>
  <c r="AD28" i="2" s="1"/>
  <c r="AC27" i="2"/>
  <c r="AD27" i="2" s="1"/>
  <c r="AC26" i="2"/>
  <c r="AD26" i="2" s="1"/>
  <c r="AC25" i="2"/>
  <c r="AD25" i="2" s="1"/>
  <c r="AC24" i="2"/>
  <c r="AD24" i="2" s="1"/>
  <c r="AC23" i="2"/>
  <c r="AD23" i="2" s="1"/>
  <c r="AC22" i="2"/>
  <c r="AD22" i="2" s="1"/>
  <c r="AC21" i="2"/>
  <c r="AD21" i="2" s="1"/>
  <c r="AC20" i="2"/>
  <c r="AD20" i="2" s="1"/>
  <c r="AC19" i="2"/>
  <c r="AD19" i="2" s="1"/>
  <c r="AC18" i="2"/>
  <c r="AD18" i="2" s="1"/>
  <c r="AC17" i="2"/>
  <c r="AD17" i="2" s="1"/>
  <c r="AC16" i="2"/>
  <c r="AD16" i="2" s="1"/>
  <c r="AC15" i="2"/>
  <c r="AD15" i="2" s="1"/>
  <c r="AC14" i="2"/>
  <c r="AD14" i="2" s="1"/>
  <c r="AC13" i="2"/>
  <c r="AD13" i="2" s="1"/>
  <c r="AC12" i="2"/>
  <c r="AD12" i="2" s="1"/>
  <c r="AC11" i="2"/>
  <c r="AD11" i="2" s="1"/>
  <c r="AC10" i="2"/>
  <c r="AD10" i="2" s="1"/>
  <c r="AC9" i="2"/>
  <c r="AD9" i="2" s="1"/>
  <c r="AC8" i="2"/>
  <c r="AD8" i="2" s="1"/>
  <c r="AC7" i="2"/>
  <c r="AD7" i="2" s="1"/>
  <c r="AC33" i="4"/>
  <c r="AD33" i="4" s="1"/>
  <c r="AC32" i="4"/>
  <c r="AD32" i="4" s="1"/>
  <c r="AC31" i="4"/>
  <c r="AD31" i="4" s="1"/>
  <c r="AC30" i="4"/>
  <c r="AD30" i="4" s="1"/>
  <c r="AC29" i="4"/>
  <c r="AD29" i="4" s="1"/>
  <c r="AC28" i="4"/>
  <c r="AD28" i="4" s="1"/>
  <c r="AC27" i="4"/>
  <c r="AD27" i="4" s="1"/>
  <c r="AC26" i="4"/>
  <c r="AD26" i="4" s="1"/>
  <c r="AD25" i="4"/>
  <c r="AC25" i="4"/>
  <c r="AC24" i="4"/>
  <c r="AD24" i="4" s="1"/>
  <c r="AC23" i="4"/>
  <c r="AD23" i="4" s="1"/>
  <c r="AC22" i="4"/>
  <c r="AD22" i="4" s="1"/>
  <c r="AC21" i="4"/>
  <c r="AD21" i="4" s="1"/>
  <c r="AC20" i="4"/>
  <c r="AD20" i="4" s="1"/>
  <c r="AC19" i="4"/>
  <c r="AD19" i="4" s="1"/>
  <c r="AC18" i="4"/>
  <c r="AD18" i="4" s="1"/>
  <c r="AC17" i="4"/>
  <c r="AD17" i="4" s="1"/>
  <c r="AC16" i="4"/>
  <c r="AD16" i="4" s="1"/>
  <c r="AC15" i="4"/>
  <c r="AD15" i="4" s="1"/>
  <c r="AC14" i="4"/>
  <c r="AD14" i="4" s="1"/>
  <c r="AC13" i="4"/>
  <c r="AD13" i="4" s="1"/>
  <c r="AC12" i="4"/>
  <c r="AD12" i="4" s="1"/>
  <c r="AC11" i="4"/>
  <c r="AD11" i="4" s="1"/>
  <c r="AC10" i="4"/>
  <c r="AD10" i="4" s="1"/>
  <c r="AC9" i="4"/>
  <c r="AD9" i="4" s="1"/>
  <c r="AC8" i="4"/>
  <c r="AD8" i="4" s="1"/>
  <c r="AC7" i="4"/>
  <c r="AD7" i="4" s="1"/>
  <c r="AC33" i="3"/>
  <c r="AD33" i="3" s="1"/>
  <c r="AC32" i="3"/>
  <c r="AD32" i="3" s="1"/>
  <c r="AC31" i="3"/>
  <c r="AD31" i="3" s="1"/>
  <c r="AC30" i="3"/>
  <c r="AD30" i="3" s="1"/>
  <c r="AC29" i="3"/>
  <c r="AD29" i="3" s="1"/>
  <c r="AC28" i="3"/>
  <c r="AD28" i="3" s="1"/>
  <c r="AC27" i="3"/>
  <c r="AD27" i="3" s="1"/>
  <c r="AC26" i="3"/>
  <c r="AD26" i="3" s="1"/>
  <c r="AC25" i="3"/>
  <c r="AD25" i="3" s="1"/>
  <c r="AC24" i="3"/>
  <c r="AD24" i="3" s="1"/>
  <c r="AC23" i="3"/>
  <c r="AD23" i="3" s="1"/>
  <c r="AC22" i="3"/>
  <c r="AD22" i="3" s="1"/>
  <c r="AC21" i="3"/>
  <c r="AD21" i="3" s="1"/>
  <c r="AC20" i="3"/>
  <c r="AD20" i="3" s="1"/>
  <c r="AC19" i="3"/>
  <c r="AD19" i="3" s="1"/>
  <c r="AC18" i="3"/>
  <c r="AD18" i="3" s="1"/>
  <c r="AC17" i="3"/>
  <c r="AD17" i="3" s="1"/>
  <c r="AC16" i="3"/>
  <c r="AD16" i="3" s="1"/>
  <c r="AC15" i="3"/>
  <c r="AD15" i="3" s="1"/>
  <c r="AC14" i="3"/>
  <c r="AD14" i="3" s="1"/>
  <c r="AC13" i="3"/>
  <c r="AD13" i="3" s="1"/>
  <c r="AC12" i="3"/>
  <c r="AD12" i="3" s="1"/>
  <c r="AC11" i="3"/>
  <c r="AD11" i="3" s="1"/>
  <c r="AC10" i="3"/>
  <c r="AD10" i="3" s="1"/>
  <c r="AC9" i="3"/>
  <c r="AD9" i="3" s="1"/>
  <c r="AC8" i="3"/>
  <c r="AD8" i="3" s="1"/>
  <c r="AC7" i="3"/>
  <c r="AD7" i="3" s="1"/>
  <c r="AC33" i="5"/>
  <c r="AD33" i="5" s="1"/>
  <c r="AC32" i="5"/>
  <c r="AD32" i="5" s="1"/>
  <c r="AC31" i="5"/>
  <c r="AD31" i="5" s="1"/>
  <c r="AC30" i="5"/>
  <c r="AD30" i="5" s="1"/>
  <c r="AC29" i="5"/>
  <c r="AD29" i="5" s="1"/>
  <c r="AC28" i="5"/>
  <c r="AD28" i="5" s="1"/>
  <c r="AC27" i="5"/>
  <c r="AD27" i="5" s="1"/>
  <c r="AC26" i="5"/>
  <c r="AD26" i="5" s="1"/>
  <c r="AC25" i="5"/>
  <c r="AD25" i="5" s="1"/>
  <c r="AC24" i="5"/>
  <c r="AD24" i="5" s="1"/>
  <c r="AC23" i="5"/>
  <c r="AD23" i="5" s="1"/>
  <c r="AC22" i="5"/>
  <c r="AD22" i="5" s="1"/>
  <c r="AC21" i="5"/>
  <c r="AD21" i="5" s="1"/>
  <c r="AC20" i="5"/>
  <c r="AD20" i="5" s="1"/>
  <c r="AC19" i="5"/>
  <c r="AD19" i="5" s="1"/>
  <c r="AC18" i="5"/>
  <c r="AD18" i="5" s="1"/>
  <c r="AC17" i="5"/>
  <c r="AD17" i="5" s="1"/>
  <c r="AC16" i="5"/>
  <c r="AD16" i="5" s="1"/>
  <c r="AC15" i="5"/>
  <c r="AD15" i="5" s="1"/>
  <c r="AC14" i="5"/>
  <c r="AD14" i="5" s="1"/>
  <c r="AC13" i="5"/>
  <c r="AD13" i="5" s="1"/>
  <c r="AC12" i="5"/>
  <c r="AD12" i="5" s="1"/>
  <c r="AC11" i="5"/>
  <c r="AD11" i="5" s="1"/>
  <c r="AC10" i="5"/>
  <c r="AD10" i="5" s="1"/>
  <c r="AC9" i="5"/>
  <c r="AD9" i="5" s="1"/>
  <c r="AC8" i="5"/>
  <c r="AD8" i="5" s="1"/>
  <c r="AC7" i="5"/>
  <c r="AD7" i="5" s="1"/>
  <c r="AC33" i="6"/>
  <c r="AD33" i="6" s="1"/>
  <c r="AC32" i="6"/>
  <c r="AD32" i="6" s="1"/>
  <c r="AC31" i="6"/>
  <c r="AD31" i="6" s="1"/>
  <c r="AC30" i="6"/>
  <c r="AD30" i="6" s="1"/>
  <c r="AC29" i="6"/>
  <c r="AD29" i="6" s="1"/>
  <c r="AC28" i="6"/>
  <c r="AD28" i="6" s="1"/>
  <c r="AC27" i="6"/>
  <c r="AD27" i="6" s="1"/>
  <c r="AC26" i="6"/>
  <c r="AD26" i="6" s="1"/>
  <c r="AC25" i="6"/>
  <c r="AD25" i="6" s="1"/>
  <c r="AC24" i="6"/>
  <c r="AD24" i="6" s="1"/>
  <c r="AC23" i="6"/>
  <c r="AD23" i="6" s="1"/>
  <c r="AC22" i="6"/>
  <c r="AD22" i="6" s="1"/>
  <c r="AC21" i="6"/>
  <c r="AD21" i="6" s="1"/>
  <c r="AC20" i="6"/>
  <c r="AD20" i="6" s="1"/>
  <c r="AC19" i="6"/>
  <c r="AD19" i="6" s="1"/>
  <c r="AC18" i="6"/>
  <c r="AD18" i="6" s="1"/>
  <c r="AC17" i="6"/>
  <c r="AD17" i="6" s="1"/>
  <c r="AC16" i="6"/>
  <c r="AD16" i="6" s="1"/>
  <c r="AC15" i="6"/>
  <c r="AD15" i="6" s="1"/>
  <c r="AC14" i="6"/>
  <c r="AD14" i="6" s="1"/>
  <c r="AC13" i="6"/>
  <c r="AD13" i="6" s="1"/>
  <c r="AC12" i="6"/>
  <c r="AD12" i="6" s="1"/>
  <c r="AC11" i="6"/>
  <c r="AD11" i="6" s="1"/>
  <c r="AC10" i="6"/>
  <c r="AD10" i="6" s="1"/>
  <c r="AC9" i="6"/>
  <c r="AD9" i="6" s="1"/>
  <c r="AC8" i="6"/>
  <c r="AD8" i="6" s="1"/>
  <c r="AC7" i="6"/>
  <c r="AD7" i="6" s="1"/>
  <c r="AC33" i="12"/>
  <c r="AD33" i="12" s="1"/>
  <c r="AC32" i="12"/>
  <c r="AD32" i="12" s="1"/>
  <c r="AC31" i="12"/>
  <c r="AD31" i="12" s="1"/>
  <c r="AC30" i="12"/>
  <c r="AD30" i="12" s="1"/>
  <c r="AC29" i="12"/>
  <c r="AD29" i="12" s="1"/>
  <c r="AC28" i="12"/>
  <c r="AD28" i="12" s="1"/>
  <c r="AC27" i="12"/>
  <c r="AD27" i="12" s="1"/>
  <c r="AC26" i="12"/>
  <c r="AD26" i="12" s="1"/>
  <c r="AC25" i="12"/>
  <c r="AD25" i="12" s="1"/>
  <c r="AC24" i="12"/>
  <c r="AD24" i="12" s="1"/>
  <c r="AC23" i="12"/>
  <c r="AD23" i="12" s="1"/>
  <c r="AC22" i="12"/>
  <c r="AD22" i="12" s="1"/>
  <c r="AC21" i="12"/>
  <c r="AD21" i="12" s="1"/>
  <c r="AC20" i="12"/>
  <c r="AD20" i="12" s="1"/>
  <c r="AC19" i="12"/>
  <c r="AD19" i="12" s="1"/>
  <c r="AC18" i="12"/>
  <c r="AD18" i="12" s="1"/>
  <c r="AC17" i="12"/>
  <c r="AD17" i="12" s="1"/>
  <c r="AC16" i="12"/>
  <c r="AD16" i="12" s="1"/>
  <c r="AC15" i="12"/>
  <c r="AD15" i="12" s="1"/>
  <c r="AC14" i="12"/>
  <c r="AD14" i="12" s="1"/>
  <c r="AC13" i="12"/>
  <c r="AD13" i="12" s="1"/>
  <c r="AC12" i="12"/>
  <c r="AD12" i="12" s="1"/>
  <c r="AC11" i="12"/>
  <c r="AD11" i="12" s="1"/>
  <c r="AC10" i="12"/>
  <c r="AD10" i="12" s="1"/>
  <c r="AC9" i="12"/>
  <c r="AD9" i="12" s="1"/>
  <c r="AC8" i="12"/>
  <c r="AD8" i="12" s="1"/>
  <c r="AC7" i="12"/>
  <c r="AD7" i="12" s="1"/>
  <c r="AC33" i="1"/>
  <c r="AD33" i="1" s="1"/>
  <c r="AC32" i="1"/>
  <c r="AD32" i="1" s="1"/>
  <c r="AC31" i="1"/>
  <c r="AD31" i="1" s="1"/>
  <c r="AC30" i="1"/>
  <c r="AD30" i="1" s="1"/>
  <c r="AC29" i="1"/>
  <c r="AD29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5" i="1"/>
  <c r="AD15" i="1" s="1"/>
  <c r="AC14" i="1"/>
  <c r="AD14" i="1" s="1"/>
  <c r="AC13" i="1"/>
  <c r="AD13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X33" i="2"/>
  <c r="Y33" i="2" s="1"/>
  <c r="X32" i="2"/>
  <c r="Y32" i="2" s="1"/>
  <c r="X31" i="2"/>
  <c r="Y31" i="2" s="1"/>
  <c r="X30" i="2"/>
  <c r="Y30" i="2" s="1"/>
  <c r="X29" i="2"/>
  <c r="Y29" i="2" s="1"/>
  <c r="X28" i="2"/>
  <c r="Y28" i="2" s="1"/>
  <c r="X27" i="2"/>
  <c r="Y27" i="2" s="1"/>
  <c r="X26" i="2"/>
  <c r="Y26" i="2" s="1"/>
  <c r="X25" i="2"/>
  <c r="Y25" i="2" s="1"/>
  <c r="X24" i="2"/>
  <c r="Y24" i="2" s="1"/>
  <c r="X23" i="2"/>
  <c r="Y23" i="2" s="1"/>
  <c r="X22" i="2"/>
  <c r="Y22" i="2" s="1"/>
  <c r="X21" i="2"/>
  <c r="Y21" i="2" s="1"/>
  <c r="X20" i="2"/>
  <c r="Y20" i="2" s="1"/>
  <c r="X19" i="2"/>
  <c r="Y19" i="2" s="1"/>
  <c r="X18" i="2"/>
  <c r="Y18" i="2" s="1"/>
  <c r="X17" i="2"/>
  <c r="Y17" i="2" s="1"/>
  <c r="X16" i="2"/>
  <c r="Y16" i="2" s="1"/>
  <c r="X15" i="2"/>
  <c r="Y15" i="2" s="1"/>
  <c r="X14" i="2"/>
  <c r="Y14" i="2" s="1"/>
  <c r="X13" i="2"/>
  <c r="Y13" i="2" s="1"/>
  <c r="X12" i="2"/>
  <c r="Y12" i="2" s="1"/>
  <c r="X11" i="2"/>
  <c r="Y11" i="2" s="1"/>
  <c r="X10" i="2"/>
  <c r="Y10" i="2" s="1"/>
  <c r="X9" i="2"/>
  <c r="Y9" i="2" s="1"/>
  <c r="X8" i="2"/>
  <c r="Y8" i="2" s="1"/>
  <c r="X7" i="2"/>
  <c r="Y7" i="2" s="1"/>
  <c r="X6" i="2"/>
  <c r="Y6" i="2" s="1"/>
  <c r="Y5" i="2"/>
  <c r="X33" i="4"/>
  <c r="Y33" i="4" s="1"/>
  <c r="X32" i="4"/>
  <c r="Y32" i="4" s="1"/>
  <c r="X31" i="4"/>
  <c r="Y31" i="4" s="1"/>
  <c r="X30" i="4"/>
  <c r="Y30" i="4" s="1"/>
  <c r="X29" i="4"/>
  <c r="Y29" i="4" s="1"/>
  <c r="X28" i="4"/>
  <c r="Y28" i="4" s="1"/>
  <c r="X27" i="4"/>
  <c r="Y27" i="4" s="1"/>
  <c r="X26" i="4"/>
  <c r="Y26" i="4" s="1"/>
  <c r="X25" i="4"/>
  <c r="Y25" i="4" s="1"/>
  <c r="X24" i="4"/>
  <c r="Y24" i="4" s="1"/>
  <c r="X23" i="4"/>
  <c r="Y23" i="4" s="1"/>
  <c r="X22" i="4"/>
  <c r="Y22" i="4" s="1"/>
  <c r="X21" i="4"/>
  <c r="Y21" i="4" s="1"/>
  <c r="X20" i="4"/>
  <c r="Y20" i="4" s="1"/>
  <c r="X19" i="4"/>
  <c r="Y19" i="4" s="1"/>
  <c r="X18" i="4"/>
  <c r="Y18" i="4" s="1"/>
  <c r="X17" i="4"/>
  <c r="Y17" i="4" s="1"/>
  <c r="X16" i="4"/>
  <c r="Y16" i="4" s="1"/>
  <c r="X15" i="4"/>
  <c r="Y15" i="4" s="1"/>
  <c r="X14" i="4"/>
  <c r="Y14" i="4" s="1"/>
  <c r="X13" i="4"/>
  <c r="Y13" i="4" s="1"/>
  <c r="X12" i="4"/>
  <c r="Y12" i="4" s="1"/>
  <c r="X11" i="4"/>
  <c r="Y11" i="4" s="1"/>
  <c r="X10" i="4"/>
  <c r="Y10" i="4" s="1"/>
  <c r="X9" i="4"/>
  <c r="Y9" i="4" s="1"/>
  <c r="X8" i="4"/>
  <c r="Y8" i="4" s="1"/>
  <c r="X7" i="4"/>
  <c r="Y7" i="4" s="1"/>
  <c r="X6" i="4"/>
  <c r="Y6" i="4" s="1"/>
  <c r="X33" i="3"/>
  <c r="Y33" i="3" s="1"/>
  <c r="X32" i="3"/>
  <c r="Y32" i="3" s="1"/>
  <c r="X31" i="3"/>
  <c r="Y31" i="3" s="1"/>
  <c r="X30" i="3"/>
  <c r="Y30" i="3" s="1"/>
  <c r="X29" i="3"/>
  <c r="Y29" i="3" s="1"/>
  <c r="X28" i="3"/>
  <c r="Y28" i="3" s="1"/>
  <c r="X27" i="3"/>
  <c r="Y27" i="3" s="1"/>
  <c r="X26" i="3"/>
  <c r="Y26" i="3" s="1"/>
  <c r="X25" i="3"/>
  <c r="Y25" i="3" s="1"/>
  <c r="X24" i="3"/>
  <c r="Y24" i="3" s="1"/>
  <c r="X23" i="3"/>
  <c r="Y23" i="3" s="1"/>
  <c r="X22" i="3"/>
  <c r="Y22" i="3" s="1"/>
  <c r="X21" i="3"/>
  <c r="Y21" i="3" s="1"/>
  <c r="X20" i="3"/>
  <c r="Y20" i="3" s="1"/>
  <c r="X19" i="3"/>
  <c r="Y19" i="3" s="1"/>
  <c r="X18" i="3"/>
  <c r="Y18" i="3" s="1"/>
  <c r="X17" i="3"/>
  <c r="Y17" i="3" s="1"/>
  <c r="X16" i="3"/>
  <c r="Y16" i="3" s="1"/>
  <c r="X15" i="3"/>
  <c r="Y15" i="3" s="1"/>
  <c r="X14" i="3"/>
  <c r="Y14" i="3" s="1"/>
  <c r="X13" i="3"/>
  <c r="Y13" i="3" s="1"/>
  <c r="X12" i="3"/>
  <c r="Y12" i="3" s="1"/>
  <c r="X11" i="3"/>
  <c r="Y11" i="3" s="1"/>
  <c r="X10" i="3"/>
  <c r="Y10" i="3" s="1"/>
  <c r="X9" i="3"/>
  <c r="Y9" i="3" s="1"/>
  <c r="X8" i="3"/>
  <c r="Y8" i="3" s="1"/>
  <c r="X7" i="3"/>
  <c r="Y7" i="3" s="1"/>
  <c r="X6" i="3"/>
  <c r="Y6" i="3" s="1"/>
  <c r="Y5" i="3"/>
  <c r="X33" i="5"/>
  <c r="Y33" i="5" s="1"/>
  <c r="X32" i="5"/>
  <c r="Y32" i="5" s="1"/>
  <c r="X31" i="5"/>
  <c r="Y31" i="5" s="1"/>
  <c r="X30" i="5"/>
  <c r="Y30" i="5" s="1"/>
  <c r="X29" i="5"/>
  <c r="Y29" i="5" s="1"/>
  <c r="X28" i="5"/>
  <c r="Y28" i="5" s="1"/>
  <c r="X27" i="5"/>
  <c r="Y27" i="5" s="1"/>
  <c r="X26" i="5"/>
  <c r="Y26" i="5" s="1"/>
  <c r="X25" i="5"/>
  <c r="Y25" i="5" s="1"/>
  <c r="X24" i="5"/>
  <c r="Y24" i="5" s="1"/>
  <c r="X23" i="5"/>
  <c r="Y23" i="5" s="1"/>
  <c r="X22" i="5"/>
  <c r="Y22" i="5" s="1"/>
  <c r="X21" i="5"/>
  <c r="Y21" i="5" s="1"/>
  <c r="X20" i="5"/>
  <c r="Y20" i="5" s="1"/>
  <c r="X19" i="5"/>
  <c r="Y19" i="5" s="1"/>
  <c r="X18" i="5"/>
  <c r="Y18" i="5" s="1"/>
  <c r="X17" i="5"/>
  <c r="Y17" i="5" s="1"/>
  <c r="X16" i="5"/>
  <c r="Y16" i="5" s="1"/>
  <c r="X15" i="5"/>
  <c r="Y15" i="5" s="1"/>
  <c r="X14" i="5"/>
  <c r="Y14" i="5" s="1"/>
  <c r="X13" i="5"/>
  <c r="Y13" i="5" s="1"/>
  <c r="X12" i="5"/>
  <c r="Y12" i="5" s="1"/>
  <c r="X11" i="5"/>
  <c r="Y11" i="5" s="1"/>
  <c r="X10" i="5"/>
  <c r="Y10" i="5" s="1"/>
  <c r="X9" i="5"/>
  <c r="Y9" i="5" s="1"/>
  <c r="X8" i="5"/>
  <c r="Y8" i="5" s="1"/>
  <c r="X7" i="5"/>
  <c r="Y7" i="5" s="1"/>
  <c r="X6" i="5"/>
  <c r="Y6" i="5" s="1"/>
  <c r="Y5" i="5"/>
  <c r="X33" i="6"/>
  <c r="Y33" i="6" s="1"/>
  <c r="X32" i="6"/>
  <c r="Y32" i="6" s="1"/>
  <c r="X31" i="6"/>
  <c r="Y31" i="6" s="1"/>
  <c r="X30" i="6"/>
  <c r="Y30" i="6" s="1"/>
  <c r="X29" i="6"/>
  <c r="Y29" i="6" s="1"/>
  <c r="X28" i="6"/>
  <c r="Y28" i="6" s="1"/>
  <c r="X27" i="6"/>
  <c r="Y27" i="6" s="1"/>
  <c r="X26" i="6"/>
  <c r="Y26" i="6" s="1"/>
  <c r="X25" i="6"/>
  <c r="Y25" i="6" s="1"/>
  <c r="X24" i="6"/>
  <c r="Y24" i="6" s="1"/>
  <c r="X23" i="6"/>
  <c r="Y23" i="6" s="1"/>
  <c r="X22" i="6"/>
  <c r="Y22" i="6" s="1"/>
  <c r="X21" i="6"/>
  <c r="Y21" i="6" s="1"/>
  <c r="X20" i="6"/>
  <c r="Y20" i="6" s="1"/>
  <c r="X19" i="6"/>
  <c r="Y19" i="6" s="1"/>
  <c r="X18" i="6"/>
  <c r="Y18" i="6" s="1"/>
  <c r="X17" i="6"/>
  <c r="Y17" i="6" s="1"/>
  <c r="X16" i="6"/>
  <c r="Y16" i="6" s="1"/>
  <c r="X15" i="6"/>
  <c r="Y15" i="6" s="1"/>
  <c r="X14" i="6"/>
  <c r="Y14" i="6" s="1"/>
  <c r="X13" i="6"/>
  <c r="Y13" i="6" s="1"/>
  <c r="X12" i="6"/>
  <c r="Y12" i="6" s="1"/>
  <c r="X11" i="6"/>
  <c r="Y11" i="6" s="1"/>
  <c r="X10" i="6"/>
  <c r="Y10" i="6" s="1"/>
  <c r="X9" i="6"/>
  <c r="Y9" i="6" s="1"/>
  <c r="X8" i="6"/>
  <c r="Y8" i="6" s="1"/>
  <c r="X7" i="6"/>
  <c r="Y7" i="6" s="1"/>
  <c r="X6" i="6"/>
  <c r="Y6" i="6" s="1"/>
  <c r="X33" i="12"/>
  <c r="Y33" i="12" s="1"/>
  <c r="X32" i="12"/>
  <c r="Y32" i="12" s="1"/>
  <c r="X31" i="12"/>
  <c r="Y31" i="12" s="1"/>
  <c r="X30" i="12"/>
  <c r="Y30" i="12" s="1"/>
  <c r="X29" i="12"/>
  <c r="Y29" i="12" s="1"/>
  <c r="X28" i="12"/>
  <c r="Y28" i="12" s="1"/>
  <c r="X27" i="12"/>
  <c r="Y27" i="12" s="1"/>
  <c r="X26" i="12"/>
  <c r="Y26" i="12" s="1"/>
  <c r="X25" i="12"/>
  <c r="Y25" i="12" s="1"/>
  <c r="X24" i="12"/>
  <c r="Y24" i="12" s="1"/>
  <c r="X23" i="12"/>
  <c r="Y23" i="12" s="1"/>
  <c r="X22" i="12"/>
  <c r="Y22" i="12" s="1"/>
  <c r="X21" i="12"/>
  <c r="Y21" i="12" s="1"/>
  <c r="X20" i="12"/>
  <c r="Y20" i="12" s="1"/>
  <c r="X19" i="12"/>
  <c r="Y19" i="12" s="1"/>
  <c r="X18" i="12"/>
  <c r="Y18" i="12" s="1"/>
  <c r="X17" i="12"/>
  <c r="Y17" i="12" s="1"/>
  <c r="X16" i="12"/>
  <c r="Y16" i="12" s="1"/>
  <c r="X15" i="12"/>
  <c r="Y15" i="12" s="1"/>
  <c r="X14" i="12"/>
  <c r="Y14" i="12" s="1"/>
  <c r="X13" i="12"/>
  <c r="Y13" i="12" s="1"/>
  <c r="X12" i="12"/>
  <c r="Y12" i="12" s="1"/>
  <c r="X11" i="12"/>
  <c r="Y11" i="12" s="1"/>
  <c r="X10" i="12"/>
  <c r="Y10" i="12" s="1"/>
  <c r="X9" i="12"/>
  <c r="Y9" i="12" s="1"/>
  <c r="X8" i="12"/>
  <c r="Y8" i="12" s="1"/>
  <c r="X7" i="12"/>
  <c r="Y7" i="12" s="1"/>
  <c r="X6" i="12"/>
  <c r="Y6" i="12" s="1"/>
  <c r="X33" i="1"/>
  <c r="Y33" i="1" s="1"/>
  <c r="X32" i="1"/>
  <c r="Y32" i="1" s="1"/>
  <c r="X31" i="1"/>
  <c r="Y31" i="1" s="1"/>
  <c r="X30" i="1"/>
  <c r="Y30" i="1" s="1"/>
  <c r="X29" i="1"/>
  <c r="Y29" i="1" s="1"/>
  <c r="X28" i="1"/>
  <c r="Y28" i="1" s="1"/>
  <c r="X27" i="1"/>
  <c r="Y27" i="1" s="1"/>
  <c r="X26" i="1"/>
  <c r="Y26" i="1" s="1"/>
  <c r="X25" i="1"/>
  <c r="Y25" i="1" s="1"/>
  <c r="X24" i="1"/>
  <c r="Y24" i="1" s="1"/>
  <c r="X23" i="1"/>
  <c r="Y23" i="1" s="1"/>
  <c r="X22" i="1"/>
  <c r="Y22" i="1" s="1"/>
  <c r="X21" i="1"/>
  <c r="Y21" i="1" s="1"/>
  <c r="X20" i="1"/>
  <c r="Y20" i="1" s="1"/>
  <c r="X19" i="1"/>
  <c r="Y19" i="1" s="1"/>
  <c r="X18" i="1"/>
  <c r="Y18" i="1" s="1"/>
  <c r="X17" i="1"/>
  <c r="Y17" i="1" s="1"/>
  <c r="X16" i="1"/>
  <c r="Y16" i="1" s="1"/>
  <c r="X15" i="1"/>
  <c r="Y15" i="1" s="1"/>
  <c r="X14" i="1"/>
  <c r="Y14" i="1" s="1"/>
  <c r="X13" i="1"/>
  <c r="Y13" i="1" s="1"/>
  <c r="X12" i="1"/>
  <c r="Y12" i="1" s="1"/>
  <c r="X11" i="1"/>
  <c r="Y11" i="1" s="1"/>
  <c r="X10" i="1"/>
  <c r="Y10" i="1" s="1"/>
  <c r="X9" i="1"/>
  <c r="Y9" i="1" s="1"/>
  <c r="X8" i="1"/>
  <c r="Y8" i="1" s="1"/>
  <c r="X7" i="1"/>
  <c r="Y7" i="1" s="1"/>
  <c r="X6" i="1"/>
  <c r="Y6" i="1" s="1"/>
  <c r="Y5" i="1"/>
  <c r="S33" i="2"/>
  <c r="T33" i="2" s="1"/>
  <c r="S32" i="2"/>
  <c r="T32" i="2" s="1"/>
  <c r="S31" i="2"/>
  <c r="T31" i="2" s="1"/>
  <c r="S30" i="2"/>
  <c r="T30" i="2" s="1"/>
  <c r="S29" i="2"/>
  <c r="T29" i="2" s="1"/>
  <c r="S28" i="2"/>
  <c r="T28" i="2" s="1"/>
  <c r="S27" i="2"/>
  <c r="T27" i="2" s="1"/>
  <c r="S26" i="2"/>
  <c r="T26" i="2" s="1"/>
  <c r="S25" i="2"/>
  <c r="T25" i="2" s="1"/>
  <c r="S24" i="2"/>
  <c r="T24" i="2" s="1"/>
  <c r="S23" i="2"/>
  <c r="T23" i="2" s="1"/>
  <c r="S22" i="2"/>
  <c r="T22" i="2" s="1"/>
  <c r="S21" i="2"/>
  <c r="T21" i="2" s="1"/>
  <c r="S20" i="2"/>
  <c r="T20" i="2" s="1"/>
  <c r="S19" i="2"/>
  <c r="T19" i="2" s="1"/>
  <c r="S18" i="2"/>
  <c r="T18" i="2" s="1"/>
  <c r="S17" i="2"/>
  <c r="T17" i="2" s="1"/>
  <c r="S16" i="2"/>
  <c r="T16" i="2" s="1"/>
  <c r="S15" i="2"/>
  <c r="T15" i="2" s="1"/>
  <c r="S14" i="2"/>
  <c r="T14" i="2" s="1"/>
  <c r="S13" i="2"/>
  <c r="T13" i="2" s="1"/>
  <c r="S12" i="2"/>
  <c r="T12" i="2" s="1"/>
  <c r="S11" i="2"/>
  <c r="T11" i="2" s="1"/>
  <c r="S10" i="2"/>
  <c r="T10" i="2" s="1"/>
  <c r="S9" i="2"/>
  <c r="T9" i="2" s="1"/>
  <c r="S8" i="2"/>
  <c r="T8" i="2" s="1"/>
  <c r="S7" i="2"/>
  <c r="T7" i="2" s="1"/>
  <c r="S6" i="2"/>
  <c r="T6" i="2" s="1"/>
  <c r="S5" i="2"/>
  <c r="T5" i="2" s="1"/>
  <c r="S33" i="4"/>
  <c r="T33" i="4" s="1"/>
  <c r="S32" i="4"/>
  <c r="T32" i="4" s="1"/>
  <c r="S31" i="4"/>
  <c r="T31" i="4" s="1"/>
  <c r="S30" i="4"/>
  <c r="T30" i="4" s="1"/>
  <c r="S29" i="4"/>
  <c r="T29" i="4" s="1"/>
  <c r="S28" i="4"/>
  <c r="T28" i="4" s="1"/>
  <c r="S27" i="4"/>
  <c r="T27" i="4" s="1"/>
  <c r="S26" i="4"/>
  <c r="T26" i="4" s="1"/>
  <c r="S25" i="4"/>
  <c r="T25" i="4" s="1"/>
  <c r="S24" i="4"/>
  <c r="T24" i="4" s="1"/>
  <c r="S23" i="4"/>
  <c r="T23" i="4" s="1"/>
  <c r="S22" i="4"/>
  <c r="T22" i="4" s="1"/>
  <c r="S21" i="4"/>
  <c r="T21" i="4" s="1"/>
  <c r="S20" i="4"/>
  <c r="T20" i="4" s="1"/>
  <c r="S19" i="4"/>
  <c r="T19" i="4" s="1"/>
  <c r="S18" i="4"/>
  <c r="T18" i="4" s="1"/>
  <c r="S17" i="4"/>
  <c r="T17" i="4" s="1"/>
  <c r="S16" i="4"/>
  <c r="T16" i="4" s="1"/>
  <c r="S15" i="4"/>
  <c r="T15" i="4" s="1"/>
  <c r="S14" i="4"/>
  <c r="T14" i="4" s="1"/>
  <c r="S13" i="4"/>
  <c r="T13" i="4" s="1"/>
  <c r="S12" i="4"/>
  <c r="T12" i="4" s="1"/>
  <c r="S11" i="4"/>
  <c r="T11" i="4" s="1"/>
  <c r="S10" i="4"/>
  <c r="T10" i="4" s="1"/>
  <c r="S9" i="4"/>
  <c r="T9" i="4" s="1"/>
  <c r="S8" i="4"/>
  <c r="T8" i="4" s="1"/>
  <c r="S7" i="4"/>
  <c r="T7" i="4" s="1"/>
  <c r="S6" i="4"/>
  <c r="T6" i="4" s="1"/>
  <c r="S5" i="4"/>
  <c r="T5" i="4" s="1"/>
  <c r="S33" i="3"/>
  <c r="T33" i="3" s="1"/>
  <c r="S32" i="3"/>
  <c r="T32" i="3" s="1"/>
  <c r="S31" i="3"/>
  <c r="T31" i="3" s="1"/>
  <c r="S30" i="3"/>
  <c r="T30" i="3" s="1"/>
  <c r="S29" i="3"/>
  <c r="T29" i="3" s="1"/>
  <c r="S28" i="3"/>
  <c r="T28" i="3" s="1"/>
  <c r="S27" i="3"/>
  <c r="T27" i="3" s="1"/>
  <c r="S26" i="3"/>
  <c r="T26" i="3" s="1"/>
  <c r="S25" i="3"/>
  <c r="T25" i="3" s="1"/>
  <c r="S24" i="3"/>
  <c r="T24" i="3" s="1"/>
  <c r="S23" i="3"/>
  <c r="T23" i="3" s="1"/>
  <c r="S22" i="3"/>
  <c r="T22" i="3" s="1"/>
  <c r="S21" i="3"/>
  <c r="T21" i="3" s="1"/>
  <c r="S20" i="3"/>
  <c r="T20" i="3" s="1"/>
  <c r="S19" i="3"/>
  <c r="T19" i="3" s="1"/>
  <c r="S18" i="3"/>
  <c r="T18" i="3" s="1"/>
  <c r="S17" i="3"/>
  <c r="T17" i="3" s="1"/>
  <c r="S16" i="3"/>
  <c r="T16" i="3" s="1"/>
  <c r="S15" i="3"/>
  <c r="T15" i="3" s="1"/>
  <c r="S14" i="3"/>
  <c r="T14" i="3" s="1"/>
  <c r="S13" i="3"/>
  <c r="T13" i="3" s="1"/>
  <c r="S12" i="3"/>
  <c r="T12" i="3" s="1"/>
  <c r="S11" i="3"/>
  <c r="T11" i="3" s="1"/>
  <c r="S10" i="3"/>
  <c r="T10" i="3" s="1"/>
  <c r="S9" i="3"/>
  <c r="T9" i="3" s="1"/>
  <c r="S8" i="3"/>
  <c r="T8" i="3" s="1"/>
  <c r="S7" i="3"/>
  <c r="T7" i="3" s="1"/>
  <c r="S6" i="3"/>
  <c r="T6" i="3" s="1"/>
  <c r="S5" i="3"/>
  <c r="T5" i="3" s="1"/>
  <c r="S33" i="5"/>
  <c r="T33" i="5" s="1"/>
  <c r="S32" i="5"/>
  <c r="T32" i="5" s="1"/>
  <c r="S31" i="5"/>
  <c r="T31" i="5" s="1"/>
  <c r="S30" i="5"/>
  <c r="T30" i="5" s="1"/>
  <c r="S29" i="5"/>
  <c r="T29" i="5" s="1"/>
  <c r="S28" i="5"/>
  <c r="T28" i="5" s="1"/>
  <c r="S27" i="5"/>
  <c r="T27" i="5" s="1"/>
  <c r="S26" i="5"/>
  <c r="T26" i="5" s="1"/>
  <c r="S25" i="5"/>
  <c r="T25" i="5" s="1"/>
  <c r="S24" i="5"/>
  <c r="T24" i="5" s="1"/>
  <c r="S23" i="5"/>
  <c r="T23" i="5" s="1"/>
  <c r="S22" i="5"/>
  <c r="T22" i="5" s="1"/>
  <c r="S21" i="5"/>
  <c r="T21" i="5" s="1"/>
  <c r="S20" i="5"/>
  <c r="T20" i="5" s="1"/>
  <c r="S19" i="5"/>
  <c r="T19" i="5" s="1"/>
  <c r="S18" i="5"/>
  <c r="T18" i="5" s="1"/>
  <c r="S17" i="5"/>
  <c r="T17" i="5" s="1"/>
  <c r="S16" i="5"/>
  <c r="T16" i="5" s="1"/>
  <c r="S15" i="5"/>
  <c r="T15" i="5" s="1"/>
  <c r="S14" i="5"/>
  <c r="T14" i="5" s="1"/>
  <c r="S13" i="5"/>
  <c r="T13" i="5" s="1"/>
  <c r="S12" i="5"/>
  <c r="T12" i="5" s="1"/>
  <c r="S11" i="5"/>
  <c r="T11" i="5" s="1"/>
  <c r="S10" i="5"/>
  <c r="T10" i="5" s="1"/>
  <c r="S9" i="5"/>
  <c r="T9" i="5" s="1"/>
  <c r="S8" i="5"/>
  <c r="T8" i="5" s="1"/>
  <c r="S7" i="5"/>
  <c r="T7" i="5" s="1"/>
  <c r="S6" i="5"/>
  <c r="T6" i="5" s="1"/>
  <c r="S5" i="5"/>
  <c r="T5" i="5" s="1"/>
  <c r="S33" i="6"/>
  <c r="T33" i="6" s="1"/>
  <c r="S32" i="6"/>
  <c r="T32" i="6" s="1"/>
  <c r="S31" i="6"/>
  <c r="T31" i="6" s="1"/>
  <c r="S30" i="6"/>
  <c r="T30" i="6" s="1"/>
  <c r="S29" i="6"/>
  <c r="T29" i="6" s="1"/>
  <c r="S28" i="6"/>
  <c r="T28" i="6" s="1"/>
  <c r="S27" i="6"/>
  <c r="T27" i="6" s="1"/>
  <c r="S26" i="6"/>
  <c r="T26" i="6" s="1"/>
  <c r="S25" i="6"/>
  <c r="T25" i="6" s="1"/>
  <c r="S24" i="6"/>
  <c r="T24" i="6" s="1"/>
  <c r="S23" i="6"/>
  <c r="T23" i="6" s="1"/>
  <c r="S22" i="6"/>
  <c r="T22" i="6" s="1"/>
  <c r="S21" i="6"/>
  <c r="T21" i="6" s="1"/>
  <c r="S20" i="6"/>
  <c r="T20" i="6" s="1"/>
  <c r="S19" i="6"/>
  <c r="T19" i="6" s="1"/>
  <c r="S18" i="6"/>
  <c r="T18" i="6" s="1"/>
  <c r="S17" i="6"/>
  <c r="T17" i="6" s="1"/>
  <c r="S16" i="6"/>
  <c r="T16" i="6" s="1"/>
  <c r="S15" i="6"/>
  <c r="T15" i="6" s="1"/>
  <c r="S14" i="6"/>
  <c r="T14" i="6" s="1"/>
  <c r="S13" i="6"/>
  <c r="T13" i="6" s="1"/>
  <c r="S12" i="6"/>
  <c r="T12" i="6" s="1"/>
  <c r="S11" i="6"/>
  <c r="T11" i="6" s="1"/>
  <c r="S10" i="6"/>
  <c r="T10" i="6" s="1"/>
  <c r="S9" i="6"/>
  <c r="T9" i="6" s="1"/>
  <c r="S8" i="6"/>
  <c r="T8" i="6" s="1"/>
  <c r="S7" i="6"/>
  <c r="T7" i="6" s="1"/>
  <c r="S6" i="6"/>
  <c r="T6" i="6" s="1"/>
  <c r="S5" i="6"/>
  <c r="T5" i="6" s="1"/>
  <c r="S33" i="12"/>
  <c r="T33" i="12" s="1"/>
  <c r="S32" i="12"/>
  <c r="T32" i="12" s="1"/>
  <c r="S31" i="12"/>
  <c r="T31" i="12" s="1"/>
  <c r="S30" i="12"/>
  <c r="T30" i="12" s="1"/>
  <c r="S29" i="12"/>
  <c r="T29" i="12" s="1"/>
  <c r="S28" i="12"/>
  <c r="T28" i="12" s="1"/>
  <c r="S27" i="12"/>
  <c r="T27" i="12" s="1"/>
  <c r="S26" i="12"/>
  <c r="T26" i="12" s="1"/>
  <c r="S25" i="12"/>
  <c r="T25" i="12" s="1"/>
  <c r="S24" i="12"/>
  <c r="T24" i="12" s="1"/>
  <c r="S23" i="12"/>
  <c r="T23" i="12" s="1"/>
  <c r="S22" i="12"/>
  <c r="T22" i="12" s="1"/>
  <c r="S21" i="12"/>
  <c r="T21" i="12" s="1"/>
  <c r="S20" i="12"/>
  <c r="T20" i="12" s="1"/>
  <c r="S19" i="12"/>
  <c r="T19" i="12" s="1"/>
  <c r="S18" i="12"/>
  <c r="T18" i="12" s="1"/>
  <c r="S17" i="12"/>
  <c r="T17" i="12" s="1"/>
  <c r="S16" i="12"/>
  <c r="T16" i="12" s="1"/>
  <c r="S15" i="12"/>
  <c r="T15" i="12" s="1"/>
  <c r="S14" i="12"/>
  <c r="T14" i="12" s="1"/>
  <c r="S13" i="12"/>
  <c r="T13" i="12" s="1"/>
  <c r="S12" i="12"/>
  <c r="T12" i="12" s="1"/>
  <c r="S11" i="12"/>
  <c r="T11" i="12" s="1"/>
  <c r="S10" i="12"/>
  <c r="T10" i="12" s="1"/>
  <c r="S9" i="12"/>
  <c r="T9" i="12" s="1"/>
  <c r="S8" i="12"/>
  <c r="T8" i="12" s="1"/>
  <c r="S7" i="12"/>
  <c r="T7" i="12" s="1"/>
  <c r="S6" i="12"/>
  <c r="T6" i="12" s="1"/>
  <c r="S5" i="12"/>
  <c r="T5" i="12" s="1"/>
  <c r="S33" i="1"/>
  <c r="T33" i="1" s="1"/>
  <c r="S32" i="1"/>
  <c r="T32" i="1" s="1"/>
  <c r="S31" i="1"/>
  <c r="T31" i="1" s="1"/>
  <c r="S30" i="1"/>
  <c r="T30" i="1" s="1"/>
  <c r="S29" i="1"/>
  <c r="T29" i="1" s="1"/>
  <c r="S28" i="1"/>
  <c r="T28" i="1" s="1"/>
  <c r="S27" i="1"/>
  <c r="T27" i="1" s="1"/>
  <c r="S26" i="1"/>
  <c r="T26" i="1" s="1"/>
  <c r="S25" i="1"/>
  <c r="T25" i="1" s="1"/>
  <c r="S24" i="1"/>
  <c r="T24" i="1" s="1"/>
  <c r="S23" i="1"/>
  <c r="T23" i="1" s="1"/>
  <c r="S22" i="1"/>
  <c r="T22" i="1" s="1"/>
  <c r="S21" i="1"/>
  <c r="T21" i="1" s="1"/>
  <c r="S20" i="1"/>
  <c r="T20" i="1" s="1"/>
  <c r="S19" i="1"/>
  <c r="T19" i="1" s="1"/>
  <c r="S18" i="1"/>
  <c r="T18" i="1" s="1"/>
  <c r="S17" i="1"/>
  <c r="T17" i="1" s="1"/>
  <c r="S16" i="1"/>
  <c r="T16" i="1" s="1"/>
  <c r="S15" i="1"/>
  <c r="T15" i="1" s="1"/>
  <c r="S14" i="1"/>
  <c r="T14" i="1" s="1"/>
  <c r="S13" i="1"/>
  <c r="T13" i="1" s="1"/>
  <c r="S12" i="1"/>
  <c r="T12" i="1" s="1"/>
  <c r="S11" i="1"/>
  <c r="T11" i="1" s="1"/>
  <c r="S10" i="1"/>
  <c r="T10" i="1" s="1"/>
  <c r="S9" i="1"/>
  <c r="T9" i="1" s="1"/>
  <c r="S8" i="1"/>
  <c r="T8" i="1" s="1"/>
  <c r="S7" i="1"/>
  <c r="T7" i="1" s="1"/>
  <c r="S6" i="1"/>
  <c r="T6" i="1" s="1"/>
  <c r="S5" i="1"/>
  <c r="T5" i="1" s="1"/>
  <c r="N5" i="2"/>
  <c r="O5" i="2" s="1"/>
  <c r="N5" i="4"/>
  <c r="O5" i="4" s="1"/>
  <c r="N5" i="3"/>
  <c r="O5" i="3" s="1"/>
  <c r="N5" i="5"/>
  <c r="O5" i="5" s="1"/>
  <c r="N5" i="6"/>
  <c r="O5" i="6" s="1"/>
  <c r="N5" i="12"/>
  <c r="O5" i="12" s="1"/>
  <c r="N5" i="1"/>
  <c r="O5" i="1" s="1"/>
  <c r="N6" i="2"/>
  <c r="N7" i="2"/>
  <c r="O7" i="2" s="1"/>
  <c r="N8" i="2"/>
  <c r="O8" i="2" s="1"/>
  <c r="N9" i="2"/>
  <c r="O9" i="2" s="1"/>
  <c r="N10" i="2"/>
  <c r="O10" i="2" s="1"/>
  <c r="N11" i="2"/>
  <c r="O11" i="2" s="1"/>
  <c r="N12" i="2"/>
  <c r="O12" i="2" s="1"/>
  <c r="N13" i="2"/>
  <c r="O13" i="2" s="1"/>
  <c r="N14" i="2"/>
  <c r="O14" i="2" s="1"/>
  <c r="N15" i="2"/>
  <c r="O15" i="2" s="1"/>
  <c r="N16" i="2"/>
  <c r="O16" i="2" s="1"/>
  <c r="N17" i="2"/>
  <c r="O17" i="2" s="1"/>
  <c r="N18" i="2"/>
  <c r="O18" i="2" s="1"/>
  <c r="N19" i="2"/>
  <c r="O19" i="2" s="1"/>
  <c r="N20" i="2"/>
  <c r="N21" i="2"/>
  <c r="O21" i="2" s="1"/>
  <c r="N22" i="2"/>
  <c r="O22" i="2" s="1"/>
  <c r="N23" i="2"/>
  <c r="O23" i="2" s="1"/>
  <c r="N24" i="2"/>
  <c r="O24" i="2" s="1"/>
  <c r="N25" i="2"/>
  <c r="O25" i="2" s="1"/>
  <c r="N26" i="2"/>
  <c r="O26" i="2" s="1"/>
  <c r="N27" i="2"/>
  <c r="O27" i="2" s="1"/>
  <c r="N28" i="2"/>
  <c r="O28" i="2" s="1"/>
  <c r="N29" i="2"/>
  <c r="O29" i="2" s="1"/>
  <c r="N30" i="2"/>
  <c r="O30" i="2" s="1"/>
  <c r="N31" i="2"/>
  <c r="O31" i="2" s="1"/>
  <c r="N32" i="2"/>
  <c r="O32" i="2" s="1"/>
  <c r="N33" i="2"/>
  <c r="O33" i="2" s="1"/>
  <c r="N6" i="4"/>
  <c r="O6" i="4" s="1"/>
  <c r="N7" i="4"/>
  <c r="O7" i="4" s="1"/>
  <c r="N8" i="4"/>
  <c r="O8" i="4" s="1"/>
  <c r="N9" i="4"/>
  <c r="O9" i="4" s="1"/>
  <c r="N10" i="4"/>
  <c r="O10" i="4" s="1"/>
  <c r="N11" i="4"/>
  <c r="O11" i="4" s="1"/>
  <c r="N12" i="4"/>
  <c r="O12" i="4" s="1"/>
  <c r="N13" i="4"/>
  <c r="O13" i="4" s="1"/>
  <c r="N14" i="4"/>
  <c r="O14" i="4" s="1"/>
  <c r="N15" i="4"/>
  <c r="O15" i="4" s="1"/>
  <c r="N16" i="4"/>
  <c r="O16" i="4" s="1"/>
  <c r="N17" i="4"/>
  <c r="O17" i="4" s="1"/>
  <c r="N18" i="4"/>
  <c r="O18" i="4" s="1"/>
  <c r="N19" i="4"/>
  <c r="O19" i="4" s="1"/>
  <c r="N20" i="4"/>
  <c r="O20" i="4" s="1"/>
  <c r="N21" i="4"/>
  <c r="O21" i="4" s="1"/>
  <c r="N22" i="4"/>
  <c r="O22" i="4" s="1"/>
  <c r="N23" i="4"/>
  <c r="O23" i="4" s="1"/>
  <c r="N24" i="4"/>
  <c r="O24" i="4" s="1"/>
  <c r="N25" i="4"/>
  <c r="O25" i="4" s="1"/>
  <c r="N26" i="4"/>
  <c r="O26" i="4" s="1"/>
  <c r="N27" i="4"/>
  <c r="O27" i="4" s="1"/>
  <c r="N28" i="4"/>
  <c r="O28" i="4" s="1"/>
  <c r="N29" i="4"/>
  <c r="O29" i="4" s="1"/>
  <c r="N30" i="4"/>
  <c r="O30" i="4" s="1"/>
  <c r="N31" i="4"/>
  <c r="O31" i="4" s="1"/>
  <c r="N32" i="4"/>
  <c r="O32" i="4" s="1"/>
  <c r="N33" i="4"/>
  <c r="N6" i="3"/>
  <c r="O6" i="3" s="1"/>
  <c r="N7" i="3"/>
  <c r="O7" i="3" s="1"/>
  <c r="N8" i="3"/>
  <c r="O8" i="3" s="1"/>
  <c r="N9" i="3"/>
  <c r="O9" i="3" s="1"/>
  <c r="N10" i="3"/>
  <c r="O10" i="3" s="1"/>
  <c r="N11" i="3"/>
  <c r="O11" i="3" s="1"/>
  <c r="N12" i="3"/>
  <c r="O12" i="3" s="1"/>
  <c r="N13" i="3"/>
  <c r="O13" i="3" s="1"/>
  <c r="N14" i="3"/>
  <c r="O14" i="3" s="1"/>
  <c r="N15" i="3"/>
  <c r="O15" i="3" s="1"/>
  <c r="N16" i="3"/>
  <c r="O16" i="3" s="1"/>
  <c r="N17" i="3"/>
  <c r="O17" i="3" s="1"/>
  <c r="N18" i="3"/>
  <c r="O18" i="3" s="1"/>
  <c r="N19" i="3"/>
  <c r="O19" i="3" s="1"/>
  <c r="N20" i="3"/>
  <c r="O20" i="3" s="1"/>
  <c r="N21" i="3"/>
  <c r="O21" i="3" s="1"/>
  <c r="N22" i="3"/>
  <c r="O22" i="3" s="1"/>
  <c r="N23" i="3"/>
  <c r="O23" i="3" s="1"/>
  <c r="N24" i="3"/>
  <c r="O24" i="3" s="1"/>
  <c r="N25" i="3"/>
  <c r="O25" i="3" s="1"/>
  <c r="N26" i="3"/>
  <c r="O26" i="3" s="1"/>
  <c r="N27" i="3"/>
  <c r="O27" i="3" s="1"/>
  <c r="N28" i="3"/>
  <c r="O28" i="3" s="1"/>
  <c r="N29" i="3"/>
  <c r="O29" i="3" s="1"/>
  <c r="N30" i="3"/>
  <c r="O30" i="3" s="1"/>
  <c r="N31" i="3"/>
  <c r="O31" i="3" s="1"/>
  <c r="N32" i="3"/>
  <c r="O32" i="3" s="1"/>
  <c r="N33" i="3"/>
  <c r="O33" i="3" s="1"/>
  <c r="N6" i="5"/>
  <c r="O6" i="5" s="1"/>
  <c r="N7" i="5"/>
  <c r="O7" i="5" s="1"/>
  <c r="N8" i="5"/>
  <c r="O8" i="5" s="1"/>
  <c r="N9" i="5"/>
  <c r="O9" i="5" s="1"/>
  <c r="N10" i="5"/>
  <c r="O10" i="5" s="1"/>
  <c r="N11" i="5"/>
  <c r="O11" i="5" s="1"/>
  <c r="N12" i="5"/>
  <c r="O12" i="5" s="1"/>
  <c r="N13" i="5"/>
  <c r="O13" i="5" s="1"/>
  <c r="N14" i="5"/>
  <c r="O14" i="5" s="1"/>
  <c r="N15" i="5"/>
  <c r="O15" i="5" s="1"/>
  <c r="N16" i="5"/>
  <c r="O16" i="5" s="1"/>
  <c r="N17" i="5"/>
  <c r="O17" i="5" s="1"/>
  <c r="N18" i="5"/>
  <c r="O18" i="5" s="1"/>
  <c r="N19" i="5"/>
  <c r="O19" i="5" s="1"/>
  <c r="N20" i="5"/>
  <c r="O20" i="5" s="1"/>
  <c r="N21" i="5"/>
  <c r="O21" i="5" s="1"/>
  <c r="N22" i="5"/>
  <c r="O22" i="5" s="1"/>
  <c r="N23" i="5"/>
  <c r="O23" i="5" s="1"/>
  <c r="N24" i="5"/>
  <c r="O24" i="5" s="1"/>
  <c r="N25" i="5"/>
  <c r="O25" i="5" s="1"/>
  <c r="N26" i="5"/>
  <c r="O26" i="5" s="1"/>
  <c r="N27" i="5"/>
  <c r="O27" i="5" s="1"/>
  <c r="N28" i="5"/>
  <c r="O28" i="5" s="1"/>
  <c r="N29" i="5"/>
  <c r="O29" i="5" s="1"/>
  <c r="N30" i="5"/>
  <c r="O30" i="5" s="1"/>
  <c r="N31" i="5"/>
  <c r="O31" i="5" s="1"/>
  <c r="N32" i="5"/>
  <c r="O32" i="5" s="1"/>
  <c r="N33" i="5"/>
  <c r="O33" i="5" s="1"/>
  <c r="N6" i="6"/>
  <c r="N7" i="6"/>
  <c r="O7" i="6" s="1"/>
  <c r="N8" i="6"/>
  <c r="O8" i="6" s="1"/>
  <c r="N9" i="6"/>
  <c r="O9" i="6" s="1"/>
  <c r="N10" i="6"/>
  <c r="O10" i="6" s="1"/>
  <c r="N11" i="6"/>
  <c r="O11" i="6" s="1"/>
  <c r="N12" i="6"/>
  <c r="O12" i="6" s="1"/>
  <c r="N13" i="6"/>
  <c r="O13" i="6" s="1"/>
  <c r="N14" i="6"/>
  <c r="O14" i="6" s="1"/>
  <c r="N15" i="6"/>
  <c r="O15" i="6" s="1"/>
  <c r="N16" i="6"/>
  <c r="O16" i="6" s="1"/>
  <c r="N17" i="6"/>
  <c r="O17" i="6" s="1"/>
  <c r="N18" i="6"/>
  <c r="O18" i="6" s="1"/>
  <c r="N19" i="6"/>
  <c r="O19" i="6" s="1"/>
  <c r="N20" i="6"/>
  <c r="O20" i="6" s="1"/>
  <c r="N21" i="6"/>
  <c r="O21" i="6" s="1"/>
  <c r="N22" i="6"/>
  <c r="O22" i="6" s="1"/>
  <c r="N23" i="6"/>
  <c r="O23" i="6" s="1"/>
  <c r="N24" i="6"/>
  <c r="O24" i="6" s="1"/>
  <c r="N25" i="6"/>
  <c r="O25" i="6" s="1"/>
  <c r="N26" i="6"/>
  <c r="O26" i="6" s="1"/>
  <c r="N27" i="6"/>
  <c r="O27" i="6" s="1"/>
  <c r="N28" i="6"/>
  <c r="O28" i="6" s="1"/>
  <c r="N29" i="6"/>
  <c r="N30" i="6"/>
  <c r="O30" i="6" s="1"/>
  <c r="N31" i="6"/>
  <c r="N32" i="6"/>
  <c r="N33" i="6"/>
  <c r="O33" i="6" s="1"/>
  <c r="N6" i="12"/>
  <c r="O6" i="12" s="1"/>
  <c r="N7" i="12"/>
  <c r="O7" i="12" s="1"/>
  <c r="N8" i="12"/>
  <c r="O8" i="12" s="1"/>
  <c r="N9" i="12"/>
  <c r="O9" i="12" s="1"/>
  <c r="N10" i="12"/>
  <c r="O10" i="12" s="1"/>
  <c r="N11" i="12"/>
  <c r="O11" i="12" s="1"/>
  <c r="N12" i="12"/>
  <c r="O12" i="12" s="1"/>
  <c r="N13" i="12"/>
  <c r="O13" i="12" s="1"/>
  <c r="N14" i="12"/>
  <c r="O14" i="12" s="1"/>
  <c r="N15" i="12"/>
  <c r="O15" i="12" s="1"/>
  <c r="N16" i="12"/>
  <c r="O16" i="12" s="1"/>
  <c r="N17" i="12"/>
  <c r="O17" i="12" s="1"/>
  <c r="N18" i="12"/>
  <c r="O18" i="12" s="1"/>
  <c r="N19" i="12"/>
  <c r="N20" i="12"/>
  <c r="O20" i="12" s="1"/>
  <c r="N21" i="12"/>
  <c r="O21" i="12" s="1"/>
  <c r="N22" i="12"/>
  <c r="O22" i="12" s="1"/>
  <c r="N23" i="12"/>
  <c r="O23" i="12" s="1"/>
  <c r="N24" i="12"/>
  <c r="O24" i="12" s="1"/>
  <c r="N25" i="12"/>
  <c r="O25" i="12" s="1"/>
  <c r="N26" i="12"/>
  <c r="O26" i="12" s="1"/>
  <c r="N27" i="12"/>
  <c r="O27" i="12" s="1"/>
  <c r="N28" i="12"/>
  <c r="O28" i="12" s="1"/>
  <c r="N29" i="12"/>
  <c r="O29" i="12" s="1"/>
  <c r="N30" i="12"/>
  <c r="O30" i="12" s="1"/>
  <c r="N31" i="12"/>
  <c r="O31" i="12" s="1"/>
  <c r="N32" i="12"/>
  <c r="O32" i="12" s="1"/>
  <c r="N33" i="12"/>
  <c r="O33" i="12" s="1"/>
  <c r="N6" i="1"/>
  <c r="O6" i="1" s="1"/>
  <c r="N7" i="1"/>
  <c r="O7" i="1" s="1"/>
  <c r="N8" i="1"/>
  <c r="O8" i="1" s="1"/>
  <c r="N9" i="1"/>
  <c r="O9" i="1" s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O20" i="2"/>
  <c r="O6" i="2"/>
  <c r="O33" i="4"/>
  <c r="O32" i="6"/>
  <c r="O31" i="6"/>
  <c r="O29" i="6"/>
  <c r="O6" i="6"/>
  <c r="O19" i="12"/>
  <c r="I33" i="12"/>
  <c r="J33" i="12" s="1"/>
  <c r="I32" i="12"/>
  <c r="J32" i="12" s="1"/>
  <c r="I31" i="12"/>
  <c r="J31" i="12" s="1"/>
  <c r="I30" i="12"/>
  <c r="J30" i="12" s="1"/>
  <c r="I29" i="12"/>
  <c r="J29" i="12" s="1"/>
  <c r="I28" i="12"/>
  <c r="J28" i="12" s="1"/>
  <c r="I27" i="12"/>
  <c r="J27" i="12" s="1"/>
  <c r="I26" i="12"/>
  <c r="J26" i="12" s="1"/>
  <c r="I25" i="12"/>
  <c r="J25" i="12" s="1"/>
  <c r="I24" i="12"/>
  <c r="J24" i="12" s="1"/>
  <c r="I23" i="12"/>
  <c r="J23" i="12" s="1"/>
  <c r="I22" i="12"/>
  <c r="J22" i="12" s="1"/>
  <c r="I21" i="12"/>
  <c r="J21" i="12" s="1"/>
  <c r="I20" i="12"/>
  <c r="J20" i="12" s="1"/>
  <c r="I19" i="12"/>
  <c r="J19" i="12" s="1"/>
  <c r="I18" i="12"/>
  <c r="J18" i="12" s="1"/>
  <c r="I17" i="12"/>
  <c r="J17" i="12" s="1"/>
  <c r="I16" i="12"/>
  <c r="J16" i="12" s="1"/>
  <c r="I15" i="12"/>
  <c r="J15" i="12" s="1"/>
  <c r="I14" i="12"/>
  <c r="J14" i="12" s="1"/>
  <c r="I13" i="12"/>
  <c r="J13" i="12" s="1"/>
  <c r="I12" i="12"/>
  <c r="J12" i="12" s="1"/>
  <c r="I11" i="12"/>
  <c r="J11" i="12" s="1"/>
  <c r="I10" i="12"/>
  <c r="J10" i="12" s="1"/>
  <c r="I9" i="12"/>
  <c r="J9" i="12" s="1"/>
  <c r="I8" i="12"/>
  <c r="J8" i="12" s="1"/>
  <c r="I7" i="12"/>
  <c r="J7" i="12" s="1"/>
  <c r="I6" i="12"/>
  <c r="J6" i="12" s="1"/>
  <c r="I5" i="12"/>
  <c r="J5" i="12" s="1"/>
  <c r="I33" i="5"/>
  <c r="J33" i="5" s="1"/>
  <c r="I32" i="5"/>
  <c r="J32" i="5" s="1"/>
  <c r="I31" i="5"/>
  <c r="J31" i="5" s="1"/>
  <c r="I30" i="5"/>
  <c r="J30" i="5" s="1"/>
  <c r="I29" i="5"/>
  <c r="J29" i="5" s="1"/>
  <c r="I28" i="5"/>
  <c r="J28" i="5" s="1"/>
  <c r="I27" i="5"/>
  <c r="J27" i="5" s="1"/>
  <c r="I26" i="5"/>
  <c r="J26" i="5" s="1"/>
  <c r="I25" i="5"/>
  <c r="J25" i="5" s="1"/>
  <c r="I24" i="5"/>
  <c r="J24" i="5" s="1"/>
  <c r="I23" i="5"/>
  <c r="J23" i="5" s="1"/>
  <c r="I22" i="5"/>
  <c r="J22" i="5" s="1"/>
  <c r="I21" i="5"/>
  <c r="J21" i="5" s="1"/>
  <c r="I20" i="5"/>
  <c r="J20" i="5" s="1"/>
  <c r="I19" i="5"/>
  <c r="J19" i="5" s="1"/>
  <c r="I18" i="5"/>
  <c r="J18" i="5" s="1"/>
  <c r="I17" i="5"/>
  <c r="J17" i="5" s="1"/>
  <c r="I16" i="5"/>
  <c r="J16" i="5" s="1"/>
  <c r="I15" i="5"/>
  <c r="J15" i="5" s="1"/>
  <c r="I14" i="5"/>
  <c r="J14" i="5" s="1"/>
  <c r="I13" i="5"/>
  <c r="J13" i="5" s="1"/>
  <c r="I12" i="5"/>
  <c r="J12" i="5" s="1"/>
  <c r="I11" i="5"/>
  <c r="J11" i="5" s="1"/>
  <c r="I10" i="5"/>
  <c r="J10" i="5" s="1"/>
  <c r="I9" i="5"/>
  <c r="J9" i="5" s="1"/>
  <c r="I8" i="5"/>
  <c r="J8" i="5" s="1"/>
  <c r="I7" i="5"/>
  <c r="J7" i="5" s="1"/>
  <c r="I6" i="5"/>
  <c r="J6" i="5" s="1"/>
  <c r="I5" i="5"/>
  <c r="J5" i="5" s="1"/>
  <c r="I33" i="3"/>
  <c r="J33" i="3" s="1"/>
  <c r="I32" i="3"/>
  <c r="J32" i="3" s="1"/>
  <c r="I31" i="3"/>
  <c r="J31" i="3" s="1"/>
  <c r="I30" i="3"/>
  <c r="J30" i="3" s="1"/>
  <c r="I29" i="3"/>
  <c r="J29" i="3" s="1"/>
  <c r="I28" i="3"/>
  <c r="J28" i="3" s="1"/>
  <c r="I27" i="3"/>
  <c r="J27" i="3" s="1"/>
  <c r="I26" i="3"/>
  <c r="J26" i="3" s="1"/>
  <c r="I25" i="3"/>
  <c r="J25" i="3" s="1"/>
  <c r="I24" i="3"/>
  <c r="J24" i="3" s="1"/>
  <c r="I23" i="3"/>
  <c r="J23" i="3" s="1"/>
  <c r="I22" i="3"/>
  <c r="J22" i="3" s="1"/>
  <c r="I21" i="3"/>
  <c r="J21" i="3" s="1"/>
  <c r="I20" i="3"/>
  <c r="J20" i="3" s="1"/>
  <c r="I19" i="3"/>
  <c r="J19" i="3" s="1"/>
  <c r="I18" i="3"/>
  <c r="J18" i="3" s="1"/>
  <c r="I17" i="3"/>
  <c r="J17" i="3" s="1"/>
  <c r="I16" i="3"/>
  <c r="J16" i="3" s="1"/>
  <c r="I15" i="3"/>
  <c r="J15" i="3" s="1"/>
  <c r="I14" i="3"/>
  <c r="J14" i="3" s="1"/>
  <c r="I13" i="3"/>
  <c r="J13" i="3" s="1"/>
  <c r="I12" i="3"/>
  <c r="J12" i="3" s="1"/>
  <c r="I11" i="3"/>
  <c r="J11" i="3" s="1"/>
  <c r="I10" i="3"/>
  <c r="J10" i="3" s="1"/>
  <c r="I9" i="3"/>
  <c r="J9" i="3" s="1"/>
  <c r="I8" i="3"/>
  <c r="J8" i="3" s="1"/>
  <c r="I7" i="3"/>
  <c r="J7" i="3" s="1"/>
  <c r="I6" i="3"/>
  <c r="J6" i="3" s="1"/>
  <c r="I5" i="3"/>
  <c r="J5" i="3" s="1"/>
  <c r="I33" i="4"/>
  <c r="J33" i="4" s="1"/>
  <c r="I32" i="4"/>
  <c r="J32" i="4" s="1"/>
  <c r="I31" i="4"/>
  <c r="J31" i="4" s="1"/>
  <c r="I30" i="4"/>
  <c r="J30" i="4" s="1"/>
  <c r="I29" i="4"/>
  <c r="J29" i="4" s="1"/>
  <c r="I28" i="4"/>
  <c r="J28" i="4" s="1"/>
  <c r="I27" i="4"/>
  <c r="J27" i="4" s="1"/>
  <c r="I26" i="4"/>
  <c r="J26" i="4" s="1"/>
  <c r="I25" i="4"/>
  <c r="J25" i="4" s="1"/>
  <c r="I24" i="4"/>
  <c r="J24" i="4" s="1"/>
  <c r="I23" i="4"/>
  <c r="J23" i="4" s="1"/>
  <c r="I22" i="4"/>
  <c r="J22" i="4" s="1"/>
  <c r="I21" i="4"/>
  <c r="J21" i="4" s="1"/>
  <c r="I20" i="4"/>
  <c r="J20" i="4" s="1"/>
  <c r="I19" i="4"/>
  <c r="J19" i="4" s="1"/>
  <c r="I18" i="4"/>
  <c r="J18" i="4" s="1"/>
  <c r="I17" i="4"/>
  <c r="J17" i="4" s="1"/>
  <c r="I16" i="4"/>
  <c r="J16" i="4" s="1"/>
  <c r="I15" i="4"/>
  <c r="J15" i="4" s="1"/>
  <c r="I14" i="4"/>
  <c r="J14" i="4" s="1"/>
  <c r="I13" i="4"/>
  <c r="J13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J7" i="4" s="1"/>
  <c r="I6" i="4"/>
  <c r="J6" i="4" s="1"/>
  <c r="I5" i="4"/>
  <c r="J5" i="4" s="1"/>
  <c r="I33" i="2"/>
  <c r="J33" i="2" s="1"/>
  <c r="I32" i="2"/>
  <c r="J32" i="2" s="1"/>
  <c r="I31" i="2"/>
  <c r="J31" i="2" s="1"/>
  <c r="I30" i="2"/>
  <c r="J30" i="2" s="1"/>
  <c r="I29" i="2"/>
  <c r="J29" i="2" s="1"/>
  <c r="I28" i="2"/>
  <c r="J28" i="2" s="1"/>
  <c r="I27" i="2"/>
  <c r="J27" i="2" s="1"/>
  <c r="I26" i="2"/>
  <c r="J26" i="2" s="1"/>
  <c r="I25" i="2"/>
  <c r="J25" i="2" s="1"/>
  <c r="I24" i="2"/>
  <c r="J24" i="2" s="1"/>
  <c r="I23" i="2"/>
  <c r="J23" i="2" s="1"/>
  <c r="I22" i="2"/>
  <c r="J22" i="2" s="1"/>
  <c r="I21" i="2"/>
  <c r="J21" i="2" s="1"/>
  <c r="I20" i="2"/>
  <c r="J20" i="2" s="1"/>
  <c r="I19" i="2"/>
  <c r="J19" i="2" s="1"/>
  <c r="I18" i="2"/>
  <c r="J18" i="2" s="1"/>
  <c r="I17" i="2"/>
  <c r="J17" i="2" s="1"/>
  <c r="I16" i="2"/>
  <c r="J16" i="2" s="1"/>
  <c r="I15" i="2"/>
  <c r="J15" i="2" s="1"/>
  <c r="I14" i="2"/>
  <c r="J14" i="2" s="1"/>
  <c r="I13" i="2"/>
  <c r="J13" i="2" s="1"/>
  <c r="I12" i="2"/>
  <c r="J12" i="2" s="1"/>
  <c r="I11" i="2"/>
  <c r="J11" i="2" s="1"/>
  <c r="I10" i="2"/>
  <c r="J10" i="2" s="1"/>
  <c r="I9" i="2"/>
  <c r="J9" i="2" s="1"/>
  <c r="I8" i="2"/>
  <c r="J8" i="2" s="1"/>
  <c r="I7" i="2"/>
  <c r="J7" i="2" s="1"/>
  <c r="I6" i="2"/>
  <c r="J6" i="2" s="1"/>
  <c r="I5" i="2"/>
  <c r="J5" i="2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5" i="6"/>
  <c r="J5" i="6" s="1"/>
  <c r="I6" i="6"/>
  <c r="J6" i="6" s="1"/>
  <c r="I7" i="6"/>
  <c r="J7" i="6" s="1"/>
  <c r="I31" i="6"/>
  <c r="J31" i="6" s="1"/>
  <c r="I32" i="6"/>
  <c r="J32" i="6" s="1"/>
  <c r="I33" i="6"/>
  <c r="J33" i="6" s="1"/>
  <c r="D8" i="12"/>
  <c r="D9" i="12"/>
  <c r="D10" i="12"/>
  <c r="D11" i="12"/>
  <c r="D8" i="6"/>
  <c r="D9" i="6"/>
  <c r="D10" i="6"/>
  <c r="D11" i="6"/>
  <c r="D12" i="6"/>
  <c r="D8" i="5"/>
  <c r="D9" i="5"/>
  <c r="D10" i="5"/>
  <c r="D11" i="5"/>
  <c r="D12" i="5"/>
  <c r="D12" i="12"/>
  <c r="D7" i="12"/>
  <c r="D6" i="12"/>
  <c r="D5" i="12"/>
  <c r="D7" i="6"/>
  <c r="D6" i="6"/>
  <c r="D5" i="6"/>
  <c r="D7" i="5"/>
  <c r="D6" i="5"/>
  <c r="D5" i="5"/>
  <c r="D12" i="3"/>
  <c r="D11" i="3"/>
  <c r="D10" i="3"/>
  <c r="D9" i="3"/>
  <c r="D8" i="3"/>
  <c r="D7" i="3"/>
  <c r="D6" i="3"/>
  <c r="D5" i="3"/>
  <c r="D12" i="4"/>
  <c r="D11" i="4"/>
  <c r="D10" i="4"/>
  <c r="D9" i="4"/>
  <c r="D8" i="4"/>
  <c r="D7" i="4"/>
  <c r="D6" i="4"/>
  <c r="D5" i="4"/>
  <c r="D12" i="2"/>
  <c r="D11" i="2"/>
  <c r="D10" i="2"/>
  <c r="D9" i="2"/>
  <c r="D8" i="2"/>
  <c r="D7" i="2"/>
  <c r="D6" i="2"/>
  <c r="D5" i="2"/>
  <c r="D13" i="2" l="1"/>
  <c r="D13" i="6"/>
  <c r="D13" i="3"/>
  <c r="D13" i="4"/>
  <c r="D13" i="5"/>
  <c r="D13" i="12"/>
  <c r="D6" i="1" l="1"/>
  <c r="D7" i="1"/>
  <c r="D8" i="1"/>
  <c r="D9" i="1"/>
  <c r="D10" i="1"/>
  <c r="D11" i="1"/>
  <c r="D12" i="1"/>
  <c r="D5" i="1"/>
  <c r="D13" i="1" l="1"/>
  <c r="I29" i="6"/>
  <c r="J29" i="6" s="1"/>
  <c r="I30" i="6"/>
  <c r="J30" i="6" s="1"/>
  <c r="I19" i="6"/>
  <c r="J19" i="6" s="1"/>
  <c r="I20" i="6"/>
  <c r="J20" i="6" s="1"/>
  <c r="I21" i="6"/>
  <c r="J21" i="6" s="1"/>
  <c r="I22" i="6"/>
  <c r="J22" i="6" s="1"/>
  <c r="I23" i="6"/>
  <c r="J23" i="6" s="1"/>
  <c r="I24" i="6"/>
  <c r="J24" i="6" s="1"/>
  <c r="I25" i="6"/>
  <c r="J25" i="6" s="1"/>
  <c r="I26" i="6"/>
  <c r="J26" i="6" s="1"/>
  <c r="I27" i="6"/>
  <c r="J27" i="6" s="1"/>
  <c r="I28" i="6"/>
  <c r="J28" i="6" s="1"/>
  <c r="D35" i="8"/>
  <c r="E35" i="8" s="1"/>
  <c r="D28" i="8"/>
  <c r="E28" i="8" s="1"/>
  <c r="D29" i="8"/>
  <c r="E29" i="8" s="1"/>
  <c r="D30" i="8"/>
  <c r="E30" i="8" s="1"/>
  <c r="D31" i="8"/>
  <c r="E31" i="8"/>
  <c r="D32" i="8"/>
  <c r="E32" i="8"/>
  <c r="D33" i="8"/>
  <c r="E33" i="8"/>
  <c r="D34" i="8"/>
  <c r="E34" i="8" s="1"/>
  <c r="D27" i="8"/>
  <c r="E27" i="8" s="1"/>
  <c r="D26" i="8"/>
  <c r="E26" i="8" s="1"/>
  <c r="D25" i="8"/>
  <c r="E25" i="8" s="1"/>
  <c r="D24" i="8"/>
  <c r="E24" i="8" s="1"/>
  <c r="D23" i="8"/>
  <c r="E23" i="8" s="1"/>
  <c r="D22" i="8"/>
  <c r="E22" i="8" s="1"/>
  <c r="D21" i="8"/>
  <c r="E21" i="8" s="1"/>
  <c r="D20" i="8"/>
  <c r="E20" i="8" s="1"/>
  <c r="D25" i="7"/>
  <c r="E25" i="7" s="1"/>
  <c r="D24" i="7"/>
  <c r="E24" i="7" s="1"/>
  <c r="D23" i="7"/>
  <c r="E23" i="7" s="1"/>
  <c r="D22" i="7"/>
  <c r="E22" i="7" s="1"/>
  <c r="D21" i="7"/>
  <c r="E21" i="7" s="1"/>
  <c r="D20" i="7"/>
  <c r="E20" i="7" s="1"/>
  <c r="D27" i="9"/>
  <c r="E27" i="9" s="1"/>
  <c r="D26" i="9"/>
  <c r="E26" i="9" s="1"/>
  <c r="D25" i="9"/>
  <c r="E25" i="9" s="1"/>
  <c r="D24" i="9"/>
  <c r="E24" i="9" s="1"/>
  <c r="D23" i="9"/>
  <c r="E23" i="9" s="1"/>
  <c r="D22" i="9"/>
  <c r="E22" i="9" s="1"/>
  <c r="D21" i="9"/>
  <c r="E21" i="9" s="1"/>
  <c r="D20" i="9"/>
  <c r="E20" i="9" s="1"/>
  <c r="I18" i="6"/>
  <c r="J18" i="6" s="1"/>
  <c r="I17" i="6"/>
  <c r="J17" i="6" s="1"/>
  <c r="I16" i="6"/>
  <c r="J16" i="6" s="1"/>
  <c r="I15" i="6"/>
  <c r="J15" i="6" s="1"/>
  <c r="I14" i="6"/>
  <c r="J14" i="6" s="1"/>
  <c r="I13" i="6"/>
  <c r="J13" i="6" s="1"/>
  <c r="I12" i="6"/>
  <c r="J12" i="6" s="1"/>
  <c r="I11" i="6"/>
  <c r="J11" i="6" s="1"/>
  <c r="I10" i="6"/>
  <c r="J10" i="6" s="1"/>
  <c r="I9" i="6"/>
  <c r="J9" i="6" s="1"/>
  <c r="I8" i="6"/>
  <c r="J8" i="6" s="1"/>
  <c r="C13" i="9" l="1"/>
  <c r="C12" i="9"/>
  <c r="C11" i="9"/>
  <c r="C10" i="9"/>
  <c r="C6" i="9"/>
  <c r="C5" i="9"/>
  <c r="C13" i="8"/>
  <c r="C12" i="8"/>
  <c r="C11" i="8"/>
  <c r="C10" i="8"/>
  <c r="C6" i="8"/>
  <c r="C5" i="8"/>
  <c r="C13" i="7"/>
  <c r="C12" i="7"/>
  <c r="C11" i="7"/>
  <c r="C10" i="7"/>
  <c r="C6" i="7"/>
  <c r="C5" i="7"/>
  <c r="C16" i="8" l="1"/>
  <c r="C16" i="9"/>
  <c r="C16" i="7"/>
  <c r="F32" i="8" l="1"/>
  <c r="F27" i="8"/>
  <c r="F20" i="8"/>
  <c r="F35" i="8"/>
  <c r="F31" i="8"/>
  <c r="F33" i="8"/>
  <c r="F30" i="8"/>
  <c r="F34" i="8"/>
  <c r="F25" i="8"/>
  <c r="F29" i="8"/>
  <c r="F21" i="8"/>
  <c r="F28" i="8"/>
  <c r="F23" i="8"/>
  <c r="F26" i="8"/>
  <c r="F22" i="8"/>
  <c r="F24" i="8"/>
  <c r="F21" i="9"/>
  <c r="F22" i="9"/>
  <c r="F25" i="9"/>
  <c r="F23" i="9"/>
  <c r="F24" i="9"/>
  <c r="F26" i="9"/>
  <c r="F27" i="9"/>
  <c r="F20" i="9"/>
  <c r="F22" i="7"/>
  <c r="F20" i="7"/>
  <c r="F23" i="7"/>
  <c r="F24" i="7"/>
  <c r="F25" i="7"/>
  <c r="F21" i="7"/>
</calcChain>
</file>

<file path=xl/sharedStrings.xml><?xml version="1.0" encoding="utf-8"?>
<sst xmlns="http://schemas.openxmlformats.org/spreadsheetml/2006/main" count="415" uniqueCount="85">
  <si>
    <t>Item</t>
  </si>
  <si>
    <t>Quantity</t>
  </si>
  <si>
    <t>Price</t>
  </si>
  <si>
    <t>G1 6Ghz BN</t>
  </si>
  <si>
    <t>BN Power Supply</t>
  </si>
  <si>
    <t>Hybrid Enclosures</t>
  </si>
  <si>
    <t>30' Trunk Cable</t>
  </si>
  <si>
    <t>Grounding Kit</t>
  </si>
  <si>
    <t>Jackass currently has 132 Wireless customers. The new antennas would greatly expand coverage.</t>
  </si>
  <si>
    <t>150 RN's is the recommendation to cover existing and potential before</t>
  </si>
  <si>
    <t>G1 6Ghz RN 5pk</t>
  </si>
  <si>
    <t>TCS/SMS 1yr</t>
  </si>
  <si>
    <t>BW Unlock</t>
  </si>
  <si>
    <t>Total=</t>
  </si>
  <si>
    <t>Coleman currently has 170 Wireless customers. The new antennas would greatly expand coverage.</t>
  </si>
  <si>
    <t>200 RN's is the recommendation to cover existing and potential before</t>
  </si>
  <si>
    <t>Nortons has 83 Current Clients, order 100 RN's</t>
  </si>
  <si>
    <t>Eder has 241 current customers, 275 Radios would cover with some extras</t>
  </si>
  <si>
    <t>Pickens has 125 current customers, 150 Radios would cover + extra</t>
  </si>
  <si>
    <t>Fox has 69 current customer. 100 Radios would be good</t>
  </si>
  <si>
    <t>Fox also needs a tower upgrade and fiber ran to the site</t>
  </si>
  <si>
    <t>McClure has 164 current customers. 200 radios would cover short term growth</t>
  </si>
  <si>
    <t xml:space="preserve">McClure would need extra planning and a check to see the correct length for a trunk cable.  McClure also would likely need fiber ran to the site. </t>
  </si>
  <si>
    <t>&lt;-- Substantially more once Fiber build is added</t>
  </si>
  <si>
    <t>Harmony has 109 current subscribers. 120 radios would cover</t>
  </si>
  <si>
    <t>Harmony will need a backhaul upgrade or fiber ran.</t>
  </si>
  <si>
    <t>Tower Items</t>
  </si>
  <si>
    <t xml:space="preserve">Description </t>
  </si>
  <si>
    <t>6Ghz Base Node (Access Point)</t>
  </si>
  <si>
    <t>G1 BN Power Supply</t>
  </si>
  <si>
    <t>Power Supply for BN</t>
  </si>
  <si>
    <t>x2 Outdoor Hybrid Enclosure</t>
  </si>
  <si>
    <t>Power and Fiber Junction box</t>
  </si>
  <si>
    <t xml:space="preserve">30' Fiber+Power Trunk </t>
  </si>
  <si>
    <t>Cable with Power and Fiber</t>
  </si>
  <si>
    <t>40' Fiber+Power Trunk</t>
  </si>
  <si>
    <t>2x Grounding Kit</t>
  </si>
  <si>
    <t>Grounding kit for Junction  boxes</t>
  </si>
  <si>
    <t>S9510-28DC</t>
  </si>
  <si>
    <t>Site Switch</t>
  </si>
  <si>
    <t>20K 100G optic</t>
  </si>
  <si>
    <t>Customer Premise Items</t>
  </si>
  <si>
    <t>Description</t>
  </si>
  <si>
    <t>G1 6Ghz RN 5 Pack</t>
  </si>
  <si>
    <t>6Ghz Remote Node (RN)</t>
  </si>
  <si>
    <t>G1 6Ghz RNv 5 Pack</t>
  </si>
  <si>
    <t>6Ghz RemoteNode "Value" (RNv)</t>
  </si>
  <si>
    <t>G1 BW Perpetual Unlock</t>
  </si>
  <si>
    <t>License to unlock full capacity</t>
  </si>
  <si>
    <t>TCS/SMS 1 Year Access</t>
  </si>
  <si>
    <t xml:space="preserve">License to manage in TCS. </t>
  </si>
  <si>
    <t>Notes:</t>
  </si>
  <si>
    <t xml:space="preserve">BW Unlock is perpetual and transferrable between RN's automatically. We will need to buy a chunk of </t>
  </si>
  <si>
    <t>these and then when an RSP adds a RN at a speed above 100mb, the unlock will automatically apply.</t>
  </si>
  <si>
    <t>TCS/SMS 1 Year access is required at purchase of RN's, per device. It is also required ongoing to use</t>
  </si>
  <si>
    <t>the TCS portal. Each active device will grab 1 Year of time when activated and deposits it back once</t>
  </si>
  <si>
    <t>inactive. We will need to monitor this</t>
  </si>
  <si>
    <t>20K 100G Optic</t>
  </si>
  <si>
    <t>10K 100G Optic</t>
  </si>
  <si>
    <t>?????</t>
  </si>
  <si>
    <t>Fiber Build or Wireless BH</t>
  </si>
  <si>
    <t>????</t>
  </si>
  <si>
    <t>Fiber Build or BH Upgrade</t>
  </si>
  <si>
    <t>Number has 83 Current customers. 100 RN's will cover + extra</t>
  </si>
  <si>
    <t>Shellrock has 44 Customers. Recommend ordering at least 60 Radios</t>
  </si>
  <si>
    <t>48v Power Plant</t>
  </si>
  <si>
    <t>Upgraded Power Plant</t>
  </si>
  <si>
    <t>48v power system + batteries</t>
  </si>
  <si>
    <t>Client 
Count</t>
  </si>
  <si>
    <t>MRC</t>
  </si>
  <si>
    <t>MRR</t>
  </si>
  <si>
    <t>ARR</t>
  </si>
  <si>
    <t>ROI</t>
  </si>
  <si>
    <t>Unit Price</t>
  </si>
  <si>
    <t>Total</t>
  </si>
  <si>
    <t>Site Upgrade Cost</t>
  </si>
  <si>
    <t>$20 MRC per connection</t>
  </si>
  <si>
    <t>$25 MRC per connection</t>
  </si>
  <si>
    <t>$30 MRC per connection</t>
  </si>
  <si>
    <t>$35 MRC per connection</t>
  </si>
  <si>
    <t>$40 MRC per connection</t>
  </si>
  <si>
    <r>
      <rPr>
        <b/>
        <sz val="11"/>
        <color theme="1"/>
        <rFont val="Aptos Narrow"/>
        <family val="2"/>
        <scheme val="minor"/>
      </rPr>
      <t>Avg Cost per RN</t>
    </r>
    <r>
      <rPr>
        <sz val="11"/>
        <color theme="1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>(RN, BW Unlock &amp; TCS/SMS 1yr)</t>
    </r>
  </si>
  <si>
    <r>
      <t>Avg Cost per RN</t>
    </r>
    <r>
      <rPr>
        <sz val="11"/>
        <color theme="1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>(RN, BW Unlock &amp; TCS/SMS 1yr)</t>
    </r>
  </si>
  <si>
    <t>Current Client Count (4/26)</t>
  </si>
  <si>
    <t>60% take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</si>
</sst>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CB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right"/>
    </xf>
    <xf numFmtId="44" fontId="0" fillId="0" borderId="0" xfId="1" applyFont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44" fontId="0" fillId="0" borderId="1" xfId="1" applyFont="1" applyBorder="1"/>
    <xf numFmtId="0" fontId="4" fillId="0" borderId="1" xfId="0" applyFont="1" applyBorder="1"/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6" fontId="0" fillId="0" borderId="0" xfId="0" applyNumberFormat="1"/>
    <xf numFmtId="164" fontId="0" fillId="0" borderId="0" xfId="0" applyNumberFormat="1" applyAlignment="1">
      <alignment horizontal="center"/>
    </xf>
    <xf numFmtId="44" fontId="2" fillId="0" borderId="1" xfId="1" applyFont="1" applyBorder="1"/>
    <xf numFmtId="44" fontId="2" fillId="0" borderId="0" xfId="1" applyFont="1"/>
    <xf numFmtId="0" fontId="0" fillId="0" borderId="2" xfId="0" applyBorder="1"/>
    <xf numFmtId="44" fontId="0" fillId="0" borderId="2" xfId="1" applyFont="1" applyBorder="1"/>
    <xf numFmtId="0" fontId="2" fillId="0" borderId="0" xfId="0" applyFont="1" applyAlignment="1">
      <alignment horizontal="left"/>
    </xf>
    <xf numFmtId="44" fontId="0" fillId="0" borderId="0" xfId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6" fontId="2" fillId="0" borderId="0" xfId="0" applyNumberFormat="1" applyFont="1"/>
    <xf numFmtId="0" fontId="0" fillId="2" borderId="0" xfId="0" applyFill="1" applyAlignment="1">
      <alignment horizontal="center"/>
    </xf>
    <xf numFmtId="0" fontId="0" fillId="2" borderId="0" xfId="0" applyFill="1"/>
    <xf numFmtId="6" fontId="0" fillId="2" borderId="0" xfId="0" applyNumberFormat="1" applyFill="1" applyAlignment="1">
      <alignment horizontal="center"/>
    </xf>
    <xf numFmtId="6" fontId="0" fillId="2" borderId="0" xfId="0" applyNumberFormat="1" applyFill="1"/>
    <xf numFmtId="164" fontId="0" fillId="2" borderId="0" xfId="0" applyNumberFormat="1" applyFill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44" fontId="0" fillId="0" borderId="0" xfId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4" fontId="0" fillId="0" borderId="0" xfId="1" applyFont="1" applyFill="1"/>
    <xf numFmtId="6" fontId="0" fillId="0" borderId="0" xfId="0" applyNumberFormat="1" applyFill="1" applyAlignment="1">
      <alignment horizontal="center"/>
    </xf>
    <xf numFmtId="6" fontId="0" fillId="0" borderId="0" xfId="0" applyNumberFormat="1" applyFill="1"/>
    <xf numFmtId="164" fontId="0" fillId="0" borderId="0" xfId="0" applyNumberFormat="1" applyFill="1" applyAlignment="1">
      <alignment horizontal="center"/>
    </xf>
    <xf numFmtId="0" fontId="0" fillId="0" borderId="2" xfId="0" applyFill="1" applyBorder="1"/>
    <xf numFmtId="44" fontId="0" fillId="0" borderId="2" xfId="1" applyFont="1" applyFill="1" applyBorder="1"/>
    <xf numFmtId="44" fontId="0" fillId="0" borderId="0" xfId="1" applyFont="1" applyFill="1" applyBorder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44" fontId="2" fillId="0" borderId="0" xfId="1" applyFont="1" applyFill="1"/>
    <xf numFmtId="0" fontId="2" fillId="0" borderId="0" xfId="0" applyFont="1" applyFill="1" applyAlignment="1">
      <alignment wrapText="1"/>
    </xf>
    <xf numFmtId="6" fontId="5" fillId="0" borderId="0" xfId="0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AE6B-0095-4C7C-A36C-98FE4BA91435}">
  <dimension ref="A2:C35"/>
  <sheetViews>
    <sheetView workbookViewId="0">
      <selection activeCell="C1" sqref="C1:C1048576"/>
    </sheetView>
  </sheetViews>
  <sheetFormatPr defaultRowHeight="15" x14ac:dyDescent="0.25"/>
  <cols>
    <col min="1" max="1" width="32.140625" customWidth="1"/>
    <col min="2" max="2" width="30.28515625" bestFit="1" customWidth="1"/>
    <col min="3" max="3" width="11.5703125" style="2" bestFit="1" customWidth="1"/>
  </cols>
  <sheetData>
    <row r="2" spans="1:3" ht="18.75" x14ac:dyDescent="0.3">
      <c r="A2" s="3" t="s">
        <v>26</v>
      </c>
    </row>
    <row r="3" spans="1:3" x14ac:dyDescent="0.25">
      <c r="A3" s="4" t="s">
        <v>0</v>
      </c>
      <c r="B3" s="4" t="s">
        <v>27</v>
      </c>
      <c r="C3" s="15" t="s">
        <v>2</v>
      </c>
    </row>
    <row r="4" spans="1:3" x14ac:dyDescent="0.25">
      <c r="A4" s="5" t="s">
        <v>3</v>
      </c>
      <c r="B4" s="5" t="s">
        <v>28</v>
      </c>
      <c r="C4" s="6">
        <v>11634</v>
      </c>
    </row>
    <row r="5" spans="1:3" x14ac:dyDescent="0.25">
      <c r="A5" s="5" t="s">
        <v>29</v>
      </c>
      <c r="B5" s="5" t="s">
        <v>30</v>
      </c>
      <c r="C5" s="6">
        <v>277</v>
      </c>
    </row>
    <row r="6" spans="1:3" x14ac:dyDescent="0.25">
      <c r="A6" s="5" t="s">
        <v>31</v>
      </c>
      <c r="B6" s="5" t="s">
        <v>32</v>
      </c>
      <c r="C6" s="6">
        <v>2733</v>
      </c>
    </row>
    <row r="7" spans="1:3" x14ac:dyDescent="0.25">
      <c r="A7" s="5" t="s">
        <v>33</v>
      </c>
      <c r="B7" s="5" t="s">
        <v>34</v>
      </c>
      <c r="C7" s="6">
        <v>914.87</v>
      </c>
    </row>
    <row r="8" spans="1:3" x14ac:dyDescent="0.25">
      <c r="A8" s="5" t="s">
        <v>35</v>
      </c>
      <c r="B8" s="5" t="s">
        <v>34</v>
      </c>
      <c r="C8" s="6">
        <v>984.44</v>
      </c>
    </row>
    <row r="9" spans="1:3" x14ac:dyDescent="0.25">
      <c r="A9" s="5" t="s">
        <v>36</v>
      </c>
      <c r="B9" s="5" t="s">
        <v>37</v>
      </c>
      <c r="C9" s="6">
        <v>52.84</v>
      </c>
    </row>
    <row r="10" spans="1:3" x14ac:dyDescent="0.25">
      <c r="A10" s="5" t="s">
        <v>38</v>
      </c>
      <c r="B10" s="5" t="s">
        <v>39</v>
      </c>
      <c r="C10" s="6">
        <v>14500</v>
      </c>
    </row>
    <row r="11" spans="1:3" x14ac:dyDescent="0.25">
      <c r="A11" s="5" t="s">
        <v>40</v>
      </c>
      <c r="B11" s="5"/>
      <c r="C11" s="6">
        <v>590</v>
      </c>
    </row>
    <row r="12" spans="1:3" x14ac:dyDescent="0.25">
      <c r="A12" s="5" t="s">
        <v>66</v>
      </c>
      <c r="B12" s="5" t="s">
        <v>67</v>
      </c>
      <c r="C12" s="6">
        <v>3500</v>
      </c>
    </row>
    <row r="13" spans="1:3" x14ac:dyDescent="0.25">
      <c r="A13" s="5"/>
      <c r="B13" s="5"/>
      <c r="C13" s="6"/>
    </row>
    <row r="14" spans="1:3" x14ac:dyDescent="0.25">
      <c r="A14" s="5"/>
      <c r="B14" s="5"/>
      <c r="C14" s="6"/>
    </row>
    <row r="17" spans="1:3" ht="18.75" x14ac:dyDescent="0.3">
      <c r="A17" s="3" t="s">
        <v>41</v>
      </c>
    </row>
    <row r="18" spans="1:3" ht="15.75" x14ac:dyDescent="0.25">
      <c r="A18" s="7" t="s">
        <v>0</v>
      </c>
      <c r="B18" s="4" t="s">
        <v>42</v>
      </c>
      <c r="C18" s="15" t="s">
        <v>2</v>
      </c>
    </row>
    <row r="19" spans="1:3" x14ac:dyDescent="0.25">
      <c r="A19" s="5" t="s">
        <v>43</v>
      </c>
      <c r="B19" s="5" t="s">
        <v>44</v>
      </c>
      <c r="C19" s="6">
        <v>3200</v>
      </c>
    </row>
    <row r="20" spans="1:3" x14ac:dyDescent="0.25">
      <c r="A20" s="5" t="s">
        <v>45</v>
      </c>
      <c r="B20" s="5" t="s">
        <v>46</v>
      </c>
      <c r="C20" s="6">
        <v>2275</v>
      </c>
    </row>
    <row r="21" spans="1:3" x14ac:dyDescent="0.25">
      <c r="A21" s="5" t="s">
        <v>47</v>
      </c>
      <c r="B21" s="5" t="s">
        <v>48</v>
      </c>
      <c r="C21" s="6">
        <v>100</v>
      </c>
    </row>
    <row r="22" spans="1:3" x14ac:dyDescent="0.25">
      <c r="A22" s="5" t="s">
        <v>49</v>
      </c>
      <c r="B22" s="5" t="s">
        <v>50</v>
      </c>
      <c r="C22" s="6">
        <v>47</v>
      </c>
    </row>
    <row r="23" spans="1:3" x14ac:dyDescent="0.25">
      <c r="A23" s="5"/>
      <c r="B23" s="5"/>
      <c r="C23" s="6"/>
    </row>
    <row r="24" spans="1:3" x14ac:dyDescent="0.25">
      <c r="A24" s="5"/>
      <c r="B24" s="5"/>
      <c r="C24" s="6"/>
    </row>
    <row r="25" spans="1:3" x14ac:dyDescent="0.25">
      <c r="A25" s="5"/>
      <c r="B25" s="5"/>
      <c r="C25" s="6"/>
    </row>
    <row r="26" spans="1:3" x14ac:dyDescent="0.25">
      <c r="A26" s="5"/>
      <c r="B26" s="5"/>
      <c r="C26" s="6"/>
    </row>
    <row r="29" spans="1:3" x14ac:dyDescent="0.25">
      <c r="A29" t="s">
        <v>51</v>
      </c>
    </row>
    <row r="30" spans="1:3" x14ac:dyDescent="0.25">
      <c r="A30" t="s">
        <v>52</v>
      </c>
    </row>
    <row r="31" spans="1:3" x14ac:dyDescent="0.25">
      <c r="A31" t="s">
        <v>53</v>
      </c>
    </row>
    <row r="33" spans="1:1" x14ac:dyDescent="0.25">
      <c r="A33" t="s">
        <v>54</v>
      </c>
    </row>
    <row r="34" spans="1:1" x14ac:dyDescent="0.25">
      <c r="A34" t="s">
        <v>55</v>
      </c>
    </row>
    <row r="35" spans="1:1" x14ac:dyDescent="0.25">
      <c r="A35" t="s">
        <v>56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60079-2DD4-4B7D-8B93-7F8B6201575F}">
  <dimension ref="A1:F25"/>
  <sheetViews>
    <sheetView workbookViewId="0">
      <selection activeCell="N30" sqref="N30"/>
    </sheetView>
  </sheetViews>
  <sheetFormatPr defaultRowHeight="15" x14ac:dyDescent="0.25"/>
  <cols>
    <col min="1" max="1" width="20.7109375" customWidth="1"/>
    <col min="2" max="5" width="12.7109375" customWidth="1"/>
  </cols>
  <sheetData>
    <row r="1" spans="1:3" x14ac:dyDescent="0.25">
      <c r="A1" t="s">
        <v>19</v>
      </c>
    </row>
    <row r="2" spans="1:3" x14ac:dyDescent="0.25">
      <c r="A2" t="s">
        <v>20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2</v>
      </c>
      <c r="C5" s="2">
        <f>B5*11634</f>
        <v>23268</v>
      </c>
    </row>
    <row r="6" spans="1:3" x14ac:dyDescent="0.25">
      <c r="A6" t="s">
        <v>4</v>
      </c>
      <c r="B6">
        <v>2</v>
      </c>
      <c r="C6" s="2">
        <f>B6*277</f>
        <v>554</v>
      </c>
    </row>
    <row r="7" spans="1:3" x14ac:dyDescent="0.25">
      <c r="A7" t="s">
        <v>38</v>
      </c>
      <c r="B7">
        <v>1</v>
      </c>
      <c r="C7" s="2">
        <v>14500</v>
      </c>
    </row>
    <row r="8" spans="1:3" x14ac:dyDescent="0.25">
      <c r="A8" t="s">
        <v>5</v>
      </c>
      <c r="B8">
        <v>2</v>
      </c>
      <c r="C8" s="2">
        <v>2733</v>
      </c>
    </row>
    <row r="9" spans="1:3" x14ac:dyDescent="0.25">
      <c r="A9" t="s">
        <v>6</v>
      </c>
      <c r="B9">
        <v>1</v>
      </c>
      <c r="C9" s="2">
        <v>914.87</v>
      </c>
    </row>
    <row r="10" spans="1:3" x14ac:dyDescent="0.25">
      <c r="A10" t="s">
        <v>7</v>
      </c>
      <c r="B10">
        <v>2</v>
      </c>
      <c r="C10" s="2">
        <f>26.42*2</f>
        <v>52.84</v>
      </c>
    </row>
    <row r="11" spans="1:3" x14ac:dyDescent="0.25">
      <c r="A11" t="s">
        <v>10</v>
      </c>
      <c r="B11">
        <v>20</v>
      </c>
      <c r="C11" s="2">
        <f>B11*3200</f>
        <v>64000</v>
      </c>
    </row>
    <row r="12" spans="1:3" x14ac:dyDescent="0.25">
      <c r="A12" t="s">
        <v>11</v>
      </c>
      <c r="B12">
        <v>100</v>
      </c>
      <c r="C12" s="2">
        <f>B12*47</f>
        <v>4700</v>
      </c>
    </row>
    <row r="13" spans="1:3" x14ac:dyDescent="0.25">
      <c r="A13" t="s">
        <v>12</v>
      </c>
      <c r="B13">
        <v>100</v>
      </c>
      <c r="C13" s="2">
        <f>B13*100</f>
        <v>10000</v>
      </c>
    </row>
    <row r="14" spans="1:3" x14ac:dyDescent="0.25">
      <c r="A14" t="s">
        <v>62</v>
      </c>
      <c r="C14" s="2" t="s">
        <v>61</v>
      </c>
    </row>
    <row r="15" spans="1:3" x14ac:dyDescent="0.25">
      <c r="C15" s="2"/>
    </row>
    <row r="16" spans="1:3" x14ac:dyDescent="0.25">
      <c r="B16" s="1" t="s">
        <v>13</v>
      </c>
      <c r="C16" s="2">
        <f>SUM(C5:C14)</f>
        <v>120722.70999999999</v>
      </c>
    </row>
    <row r="17" spans="2:6" x14ac:dyDescent="0.25">
      <c r="B17" s="1"/>
      <c r="C17" s="2"/>
    </row>
    <row r="19" spans="2:6" ht="30" x14ac:dyDescent="0.25">
      <c r="B19" s="8" t="s">
        <v>68</v>
      </c>
      <c r="C19" s="9" t="s">
        <v>69</v>
      </c>
      <c r="D19" s="10" t="s">
        <v>70</v>
      </c>
      <c r="E19" s="10" t="s">
        <v>71</v>
      </c>
      <c r="F19" s="10" t="s">
        <v>72</v>
      </c>
    </row>
    <row r="20" spans="2:6" x14ac:dyDescent="0.25">
      <c r="B20" s="11">
        <v>50</v>
      </c>
      <c r="C20" s="12">
        <v>40</v>
      </c>
      <c r="D20" s="12">
        <f>B20*C20</f>
        <v>2000</v>
      </c>
      <c r="E20" s="13">
        <f>D20*12</f>
        <v>24000</v>
      </c>
      <c r="F20" s="14">
        <f>($C$16-($C$11+$C$12+$C$13)+(($C$11+$C$12+$C$13)/$B$13*B20))/E20</f>
        <v>3.3905295833333331</v>
      </c>
    </row>
    <row r="21" spans="2:6" x14ac:dyDescent="0.25">
      <c r="B21" s="11">
        <v>60</v>
      </c>
      <c r="C21" s="12">
        <v>40</v>
      </c>
      <c r="D21" s="12">
        <f t="shared" ref="D21:D25" si="0">B21*C21</f>
        <v>2400</v>
      </c>
      <c r="E21" s="13">
        <f t="shared" ref="E21:E25" si="1">D21*12</f>
        <v>28800</v>
      </c>
      <c r="F21" s="14">
        <f t="shared" ref="F21:F25" si="2">($C$16-($C$11+$C$12+$C$13)+(($C$11+$C$12+$C$13)/$B$13*B21))/E21</f>
        <v>3.0987052083333331</v>
      </c>
    </row>
    <row r="22" spans="2:6" x14ac:dyDescent="0.25">
      <c r="B22" s="11">
        <v>70</v>
      </c>
      <c r="C22" s="12">
        <v>40</v>
      </c>
      <c r="D22" s="12">
        <f t="shared" si="0"/>
        <v>2800</v>
      </c>
      <c r="E22" s="13">
        <f t="shared" si="1"/>
        <v>33600</v>
      </c>
      <c r="F22" s="14">
        <f t="shared" si="2"/>
        <v>2.890259226190476</v>
      </c>
    </row>
    <row r="23" spans="2:6" x14ac:dyDescent="0.25">
      <c r="B23" s="11">
        <v>80</v>
      </c>
      <c r="C23" s="12">
        <v>40</v>
      </c>
      <c r="D23" s="12">
        <f t="shared" si="0"/>
        <v>3200</v>
      </c>
      <c r="E23" s="13">
        <f t="shared" si="1"/>
        <v>38400</v>
      </c>
      <c r="F23" s="14">
        <f t="shared" si="2"/>
        <v>2.7339247395833333</v>
      </c>
    </row>
    <row r="24" spans="2:6" x14ac:dyDescent="0.25">
      <c r="B24" s="11">
        <v>90</v>
      </c>
      <c r="C24" s="12">
        <v>40</v>
      </c>
      <c r="D24" s="12">
        <f t="shared" si="0"/>
        <v>3600</v>
      </c>
      <c r="E24" s="13">
        <f t="shared" si="1"/>
        <v>43200</v>
      </c>
      <c r="F24" s="14">
        <f t="shared" si="2"/>
        <v>2.61233125</v>
      </c>
    </row>
    <row r="25" spans="2:6" x14ac:dyDescent="0.25">
      <c r="B25" s="11">
        <v>100</v>
      </c>
      <c r="C25" s="12">
        <v>40</v>
      </c>
      <c r="D25" s="12">
        <f t="shared" si="0"/>
        <v>4000</v>
      </c>
      <c r="E25" s="13">
        <f t="shared" si="1"/>
        <v>48000</v>
      </c>
      <c r="F25" s="14">
        <f t="shared" si="2"/>
        <v>2.515056458333333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9980-1C1C-430E-84FF-5CCFA530CF05}">
  <dimension ref="A1:F35"/>
  <sheetViews>
    <sheetView workbookViewId="0">
      <selection activeCell="N30" sqref="N30"/>
    </sheetView>
  </sheetViews>
  <sheetFormatPr defaultRowHeight="15" x14ac:dyDescent="0.25"/>
  <cols>
    <col min="1" max="1" width="20.7109375" customWidth="1"/>
    <col min="2" max="5" width="12.7109375" customWidth="1"/>
  </cols>
  <sheetData>
    <row r="1" spans="1:4" x14ac:dyDescent="0.25">
      <c r="A1" t="s">
        <v>21</v>
      </c>
    </row>
    <row r="2" spans="1:4" x14ac:dyDescent="0.25">
      <c r="A2" t="s">
        <v>22</v>
      </c>
    </row>
    <row r="4" spans="1:4" x14ac:dyDescent="0.25">
      <c r="A4" t="s">
        <v>0</v>
      </c>
      <c r="B4" t="s">
        <v>1</v>
      </c>
      <c r="C4" t="s">
        <v>2</v>
      </c>
    </row>
    <row r="5" spans="1:4" x14ac:dyDescent="0.25">
      <c r="A5" t="s">
        <v>3</v>
      </c>
      <c r="B5">
        <v>3</v>
      </c>
      <c r="C5" s="2">
        <f>B5*11634</f>
        <v>34902</v>
      </c>
    </row>
    <row r="6" spans="1:4" x14ac:dyDescent="0.25">
      <c r="A6" t="s">
        <v>4</v>
      </c>
      <c r="B6">
        <v>3</v>
      </c>
      <c r="C6" s="2">
        <f>B6*277</f>
        <v>831</v>
      </c>
    </row>
    <row r="7" spans="1:4" x14ac:dyDescent="0.25">
      <c r="A7" t="s">
        <v>38</v>
      </c>
      <c r="B7">
        <v>1</v>
      </c>
      <c r="C7" s="2">
        <v>14500</v>
      </c>
    </row>
    <row r="8" spans="1:4" x14ac:dyDescent="0.25">
      <c r="A8" t="s">
        <v>5</v>
      </c>
      <c r="B8">
        <v>2</v>
      </c>
      <c r="C8" s="2">
        <v>2733</v>
      </c>
    </row>
    <row r="9" spans="1:4" x14ac:dyDescent="0.25">
      <c r="A9" t="s">
        <v>6</v>
      </c>
      <c r="B9">
        <v>1</v>
      </c>
      <c r="C9" s="2">
        <v>914.87</v>
      </c>
    </row>
    <row r="10" spans="1:4" x14ac:dyDescent="0.25">
      <c r="A10" t="s">
        <v>7</v>
      </c>
      <c r="B10">
        <v>2</v>
      </c>
      <c r="C10" s="2">
        <f>26.42*2</f>
        <v>52.84</v>
      </c>
    </row>
    <row r="11" spans="1:4" x14ac:dyDescent="0.25">
      <c r="A11" t="s">
        <v>10</v>
      </c>
      <c r="B11">
        <v>55</v>
      </c>
      <c r="C11" s="2">
        <f>B11*3200</f>
        <v>176000</v>
      </c>
    </row>
    <row r="12" spans="1:4" x14ac:dyDescent="0.25">
      <c r="A12" t="s">
        <v>11</v>
      </c>
      <c r="B12">
        <v>200</v>
      </c>
      <c r="C12" s="2">
        <f>B12*47</f>
        <v>9400</v>
      </c>
    </row>
    <row r="13" spans="1:4" x14ac:dyDescent="0.25">
      <c r="A13" t="s">
        <v>12</v>
      </c>
      <c r="B13">
        <v>200</v>
      </c>
      <c r="C13" s="2">
        <f>B13*100</f>
        <v>20000</v>
      </c>
    </row>
    <row r="14" spans="1:4" x14ac:dyDescent="0.25">
      <c r="A14" t="s">
        <v>60</v>
      </c>
      <c r="C14" s="2" t="s">
        <v>61</v>
      </c>
    </row>
    <row r="15" spans="1:4" x14ac:dyDescent="0.25">
      <c r="C15" s="2"/>
    </row>
    <row r="16" spans="1:4" x14ac:dyDescent="0.25">
      <c r="B16" s="1" t="s">
        <v>13</v>
      </c>
      <c r="C16" s="2">
        <f>SUM(C5:C15)</f>
        <v>259333.71</v>
      </c>
      <c r="D16" t="s">
        <v>23</v>
      </c>
    </row>
    <row r="17" spans="2:6" x14ac:dyDescent="0.25">
      <c r="B17" s="1"/>
      <c r="C17" s="2"/>
    </row>
    <row r="19" spans="2:6" ht="30" x14ac:dyDescent="0.25">
      <c r="B19" s="8" t="s">
        <v>68</v>
      </c>
      <c r="C19" s="9" t="s">
        <v>69</v>
      </c>
      <c r="D19" s="10" t="s">
        <v>70</v>
      </c>
      <c r="E19" s="10" t="s">
        <v>71</v>
      </c>
      <c r="F19" s="10" t="s">
        <v>72</v>
      </c>
    </row>
    <row r="20" spans="2:6" x14ac:dyDescent="0.25">
      <c r="B20" s="11">
        <v>50</v>
      </c>
      <c r="C20" s="12">
        <v>40</v>
      </c>
      <c r="D20" s="12">
        <f>B20*C20</f>
        <v>2000</v>
      </c>
      <c r="E20" s="13">
        <f>D20*12</f>
        <v>24000</v>
      </c>
      <c r="F20" s="14">
        <f>($C$16-($C$11+$C$12+$C$13)+(($C$11+$C$12+$C$13)/$B$13*B20))/E20</f>
        <v>4.3868212499999997</v>
      </c>
    </row>
    <row r="21" spans="2:6" x14ac:dyDescent="0.25">
      <c r="B21" s="11">
        <v>60</v>
      </c>
      <c r="C21" s="12">
        <v>40</v>
      </c>
      <c r="D21" s="12">
        <f t="shared" ref="D21:D25" si="0">B21*C21</f>
        <v>2400</v>
      </c>
      <c r="E21" s="13">
        <f t="shared" ref="E21:E27" si="1">D21*12</f>
        <v>28800</v>
      </c>
      <c r="F21" s="14">
        <f t="shared" ref="F21:F26" si="2">($C$16-($C$11+$C$12+$C$13)+(($C$11+$C$12+$C$13)/$B$13*B21))/E21</f>
        <v>4.0122815972222217</v>
      </c>
    </row>
    <row r="22" spans="2:6" x14ac:dyDescent="0.25">
      <c r="B22" s="11">
        <v>70</v>
      </c>
      <c r="C22" s="12">
        <v>40</v>
      </c>
      <c r="D22" s="12">
        <f t="shared" si="0"/>
        <v>2800</v>
      </c>
      <c r="E22" s="13">
        <f t="shared" si="1"/>
        <v>33600</v>
      </c>
      <c r="F22" s="14">
        <f t="shared" si="2"/>
        <v>3.7447532738095237</v>
      </c>
    </row>
    <row r="23" spans="2:6" x14ac:dyDescent="0.25">
      <c r="B23" s="11">
        <v>80</v>
      </c>
      <c r="C23" s="12">
        <v>40</v>
      </c>
      <c r="D23" s="12">
        <f t="shared" si="0"/>
        <v>3200</v>
      </c>
      <c r="E23" s="13">
        <f t="shared" si="1"/>
        <v>38400</v>
      </c>
      <c r="F23" s="14">
        <f t="shared" si="2"/>
        <v>3.5441070312499998</v>
      </c>
    </row>
    <row r="24" spans="2:6" x14ac:dyDescent="0.25">
      <c r="B24" s="11">
        <v>90</v>
      </c>
      <c r="C24" s="12">
        <v>40</v>
      </c>
      <c r="D24" s="12">
        <f t="shared" si="0"/>
        <v>3600</v>
      </c>
      <c r="E24" s="13">
        <f t="shared" si="1"/>
        <v>43200</v>
      </c>
      <c r="F24" s="14">
        <f t="shared" si="2"/>
        <v>3.3880488425925925</v>
      </c>
    </row>
    <row r="25" spans="2:6" x14ac:dyDescent="0.25">
      <c r="B25" s="11">
        <v>100</v>
      </c>
      <c r="C25" s="12">
        <v>40</v>
      </c>
      <c r="D25" s="12">
        <f t="shared" si="0"/>
        <v>4000</v>
      </c>
      <c r="E25" s="13">
        <f t="shared" si="1"/>
        <v>48000</v>
      </c>
      <c r="F25" s="14">
        <f t="shared" si="2"/>
        <v>3.2632022916666665</v>
      </c>
    </row>
    <row r="26" spans="2:6" x14ac:dyDescent="0.25">
      <c r="B26" s="11">
        <v>110</v>
      </c>
      <c r="C26" s="12">
        <v>40</v>
      </c>
      <c r="D26" s="12">
        <f>B26*C26</f>
        <v>4400</v>
      </c>
      <c r="E26" s="13">
        <f>D26*12</f>
        <v>52800</v>
      </c>
      <c r="F26" s="14">
        <f t="shared" si="2"/>
        <v>3.1610551136363636</v>
      </c>
    </row>
    <row r="27" spans="2:6" x14ac:dyDescent="0.25">
      <c r="B27" s="11">
        <v>120</v>
      </c>
      <c r="C27" s="12">
        <v>40</v>
      </c>
      <c r="D27" s="12">
        <f t="shared" ref="D27:D29" si="3">B27*C27</f>
        <v>4800</v>
      </c>
      <c r="E27" s="13">
        <f t="shared" si="1"/>
        <v>57600</v>
      </c>
      <c r="F27" s="14">
        <f>($C$16-($C$11+$C$12+$C$13)+(($C$11+$C$12+$C$13)/$B$13*B27))/E27</f>
        <v>3.0759324652777775</v>
      </c>
    </row>
    <row r="28" spans="2:6" x14ac:dyDescent="0.25">
      <c r="B28" s="11">
        <v>130</v>
      </c>
      <c r="C28" s="12">
        <v>40</v>
      </c>
      <c r="D28" s="12">
        <f t="shared" si="3"/>
        <v>5200</v>
      </c>
      <c r="E28" s="13">
        <f t="shared" ref="E28:E35" si="4">D28*12</f>
        <v>62400</v>
      </c>
      <c r="F28" s="14">
        <f t="shared" ref="F28:F34" si="5">($C$16-($C$11+$C$12+$C$13)+(($C$11+$C$12+$C$13)/$B$13*B28))/E28</f>
        <v>3.003905608974359</v>
      </c>
    </row>
    <row r="29" spans="2:6" x14ac:dyDescent="0.25">
      <c r="B29" s="11">
        <v>140</v>
      </c>
      <c r="C29" s="12">
        <v>40</v>
      </c>
      <c r="D29" s="12">
        <f t="shared" si="3"/>
        <v>5600</v>
      </c>
      <c r="E29" s="13">
        <f t="shared" si="4"/>
        <v>67200</v>
      </c>
      <c r="F29" s="14">
        <f t="shared" si="5"/>
        <v>2.9421683035714286</v>
      </c>
    </row>
    <row r="30" spans="2:6" x14ac:dyDescent="0.25">
      <c r="B30" s="11">
        <v>150</v>
      </c>
      <c r="C30" s="12">
        <v>40</v>
      </c>
      <c r="D30" s="12">
        <f t="shared" ref="D30:D35" si="6">B30*C30</f>
        <v>6000</v>
      </c>
      <c r="E30" s="13">
        <f t="shared" si="4"/>
        <v>72000</v>
      </c>
      <c r="F30" s="14">
        <f t="shared" si="5"/>
        <v>2.888662638888889</v>
      </c>
    </row>
    <row r="31" spans="2:6" x14ac:dyDescent="0.25">
      <c r="B31" s="11">
        <v>160</v>
      </c>
      <c r="C31" s="12">
        <v>40</v>
      </c>
      <c r="D31" s="12">
        <f t="shared" si="6"/>
        <v>6400</v>
      </c>
      <c r="E31" s="13">
        <f t="shared" si="4"/>
        <v>76800</v>
      </c>
      <c r="F31" s="14">
        <f t="shared" si="5"/>
        <v>2.8418451822916664</v>
      </c>
    </row>
    <row r="32" spans="2:6" x14ac:dyDescent="0.25">
      <c r="B32" s="11">
        <v>170</v>
      </c>
      <c r="C32" s="12">
        <v>40</v>
      </c>
      <c r="D32" s="12">
        <f t="shared" si="6"/>
        <v>6800</v>
      </c>
      <c r="E32" s="13">
        <f t="shared" si="4"/>
        <v>81600</v>
      </c>
      <c r="F32" s="14">
        <f t="shared" si="5"/>
        <v>2.8005356617647057</v>
      </c>
    </row>
    <row r="33" spans="2:6" x14ac:dyDescent="0.25">
      <c r="B33" s="11">
        <v>180</v>
      </c>
      <c r="C33" s="12">
        <v>40</v>
      </c>
      <c r="D33" s="12">
        <f t="shared" si="6"/>
        <v>7200</v>
      </c>
      <c r="E33" s="13">
        <f t="shared" si="4"/>
        <v>86400</v>
      </c>
      <c r="F33" s="14">
        <f t="shared" si="5"/>
        <v>2.763816087962963</v>
      </c>
    </row>
    <row r="34" spans="2:6" x14ac:dyDescent="0.25">
      <c r="B34" s="11">
        <v>190</v>
      </c>
      <c r="C34" s="12">
        <v>40</v>
      </c>
      <c r="D34" s="12">
        <f t="shared" si="6"/>
        <v>7600</v>
      </c>
      <c r="E34" s="13">
        <f t="shared" si="4"/>
        <v>91200</v>
      </c>
      <c r="F34" s="14">
        <f t="shared" si="5"/>
        <v>2.7309617324561404</v>
      </c>
    </row>
    <row r="35" spans="2:6" x14ac:dyDescent="0.25">
      <c r="B35" s="11">
        <v>200</v>
      </c>
      <c r="C35" s="12">
        <v>40</v>
      </c>
      <c r="D35" s="12">
        <f t="shared" si="6"/>
        <v>8000</v>
      </c>
      <c r="E35" s="13">
        <f t="shared" si="4"/>
        <v>96000</v>
      </c>
      <c r="F35" s="14">
        <f>($C$16-($C$11+$C$12+$C$13)+(($C$11+$C$12+$C$13)/$B$13*B35))/E35</f>
        <v>2.7013928125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3615-AFC7-4ADA-A67A-158590C92D18}">
  <dimension ref="A1:AE33"/>
  <sheetViews>
    <sheetView workbookViewId="0">
      <selection activeCell="D24" sqref="D24"/>
    </sheetView>
  </sheetViews>
  <sheetFormatPr defaultRowHeight="15" x14ac:dyDescent="0.25"/>
  <cols>
    <col min="1" max="1" width="40.140625" customWidth="1"/>
    <col min="2" max="2" width="8.42578125" bestFit="1" customWidth="1"/>
    <col min="3" max="4" width="11.5703125" bestFit="1" customWidth="1"/>
    <col min="5" max="5" width="11.42578125" customWidth="1"/>
    <col min="6" max="6" width="8.85546875" customWidth="1"/>
    <col min="7" max="7" width="6.140625" bestFit="1" customWidth="1"/>
    <col min="8" max="8" width="5.28515625" bestFit="1" customWidth="1"/>
    <col min="9" max="9" width="7.28515625" bestFit="1" customWidth="1"/>
    <col min="10" max="10" width="8.28515625" bestFit="1" customWidth="1"/>
    <col min="11" max="11" width="7.5703125" bestFit="1" customWidth="1"/>
    <col min="13" max="13" width="5.28515625" bestFit="1" customWidth="1"/>
    <col min="14" max="14" width="7.28515625" bestFit="1" customWidth="1"/>
    <col min="15" max="15" width="8.28515625" bestFit="1" customWidth="1"/>
    <col min="16" max="16" width="4.140625" bestFit="1" customWidth="1"/>
    <col min="18" max="18" width="5.28515625" bestFit="1" customWidth="1"/>
    <col min="19" max="19" width="7.28515625" bestFit="1" customWidth="1"/>
    <col min="20" max="20" width="9.28515625" bestFit="1" customWidth="1"/>
    <col min="21" max="21" width="4.140625" bestFit="1" customWidth="1"/>
    <col min="23" max="23" width="5.28515625" bestFit="1" customWidth="1"/>
    <col min="24" max="24" width="8.28515625" bestFit="1" customWidth="1"/>
    <col min="25" max="25" width="9.28515625" bestFit="1" customWidth="1"/>
    <col min="26" max="26" width="4.140625" bestFit="1" customWidth="1"/>
    <col min="28" max="28" width="5.28515625" bestFit="1" customWidth="1"/>
    <col min="29" max="29" width="8.28515625" bestFit="1" customWidth="1"/>
    <col min="30" max="30" width="9.28515625" bestFit="1" customWidth="1"/>
    <col min="31" max="31" width="4.140625" bestFit="1" customWidth="1"/>
  </cols>
  <sheetData>
    <row r="1" spans="1:31" x14ac:dyDescent="0.25">
      <c r="A1" t="s">
        <v>8</v>
      </c>
    </row>
    <row r="2" spans="1:31" x14ac:dyDescent="0.25">
      <c r="A2" t="s">
        <v>9</v>
      </c>
    </row>
    <row r="3" spans="1:31" x14ac:dyDescent="0.25">
      <c r="H3" s="21" t="s">
        <v>76</v>
      </c>
      <c r="I3" s="21"/>
      <c r="J3" s="21"/>
      <c r="K3" s="21"/>
      <c r="M3" s="21" t="s">
        <v>77</v>
      </c>
      <c r="N3" s="21"/>
      <c r="O3" s="21"/>
      <c r="P3" s="21"/>
      <c r="R3" s="21" t="s">
        <v>78</v>
      </c>
      <c r="S3" s="21"/>
      <c r="T3" s="21"/>
      <c r="U3" s="21"/>
      <c r="W3" s="21" t="s">
        <v>79</v>
      </c>
      <c r="X3" s="21"/>
      <c r="Y3" s="21"/>
      <c r="Z3" s="21"/>
      <c r="AB3" s="21" t="s">
        <v>80</v>
      </c>
      <c r="AC3" s="21"/>
      <c r="AD3" s="21"/>
      <c r="AE3" s="21"/>
    </row>
    <row r="4" spans="1:31" ht="30" x14ac:dyDescent="0.25">
      <c r="A4" t="s">
        <v>0</v>
      </c>
      <c r="B4" s="11" t="s">
        <v>1</v>
      </c>
      <c r="C4" s="11" t="s">
        <v>73</v>
      </c>
      <c r="D4" s="11" t="s">
        <v>74</v>
      </c>
      <c r="E4" s="11"/>
      <c r="F4" s="8" t="s">
        <v>68</v>
      </c>
      <c r="H4" s="9" t="s">
        <v>69</v>
      </c>
      <c r="I4" s="10" t="s">
        <v>70</v>
      </c>
      <c r="J4" s="10" t="s">
        <v>71</v>
      </c>
      <c r="K4" s="10" t="s">
        <v>72</v>
      </c>
      <c r="M4" s="9" t="s">
        <v>69</v>
      </c>
      <c r="N4" s="10" t="s">
        <v>70</v>
      </c>
      <c r="O4" s="10" t="s">
        <v>71</v>
      </c>
      <c r="P4" s="10" t="s">
        <v>72</v>
      </c>
      <c r="R4" s="9" t="s">
        <v>69</v>
      </c>
      <c r="S4" s="10" t="s">
        <v>70</v>
      </c>
      <c r="T4" s="10" t="s">
        <v>71</v>
      </c>
      <c r="U4" s="10" t="s">
        <v>72</v>
      </c>
      <c r="W4" s="9" t="s">
        <v>69</v>
      </c>
      <c r="X4" s="10" t="s">
        <v>70</v>
      </c>
      <c r="Y4" s="10" t="s">
        <v>71</v>
      </c>
      <c r="Z4" s="10" t="s">
        <v>72</v>
      </c>
      <c r="AB4" s="9" t="s">
        <v>69</v>
      </c>
      <c r="AC4" s="10" t="s">
        <v>70</v>
      </c>
      <c r="AD4" s="10" t="s">
        <v>71</v>
      </c>
      <c r="AE4" s="10" t="s">
        <v>72</v>
      </c>
    </row>
    <row r="5" spans="1:31" x14ac:dyDescent="0.25">
      <c r="A5" t="s">
        <v>3</v>
      </c>
      <c r="B5">
        <v>2</v>
      </c>
      <c r="C5" s="2">
        <v>11634</v>
      </c>
      <c r="D5" s="2">
        <f>B5*C5</f>
        <v>23268</v>
      </c>
      <c r="E5" s="2"/>
      <c r="F5" s="11">
        <v>25</v>
      </c>
      <c r="H5" s="12">
        <v>20</v>
      </c>
      <c r="I5" s="12">
        <f t="shared" ref="I5:I33" si="0">F5*H5</f>
        <v>500</v>
      </c>
      <c r="J5" s="13">
        <f>I5*12</f>
        <v>6000</v>
      </c>
      <c r="K5" s="14">
        <f>($D$13+$F5*$D$14)/J5</f>
        <v>10.985451666666666</v>
      </c>
      <c r="M5" s="12">
        <v>25</v>
      </c>
      <c r="N5" s="12">
        <f t="shared" ref="N5:N33" si="1">$F5*M5</f>
        <v>625</v>
      </c>
      <c r="O5" s="13">
        <f>N5*12</f>
        <v>7500</v>
      </c>
      <c r="P5" s="14">
        <f>($D$13+$F5*$D$14)/O5</f>
        <v>8.7883613333333326</v>
      </c>
      <c r="R5" s="12">
        <v>30</v>
      </c>
      <c r="S5" s="12">
        <f t="shared" ref="S5:S33" si="2">$F5*R5</f>
        <v>750</v>
      </c>
      <c r="T5" s="13">
        <f>S5*12</f>
        <v>9000</v>
      </c>
      <c r="U5" s="14">
        <f>($D$13+$F5*$D$14)/T5</f>
        <v>7.3236344444444432</v>
      </c>
      <c r="W5" s="12">
        <v>35</v>
      </c>
      <c r="X5" s="12">
        <f t="shared" ref="X5:X33" si="3">$F5*W5</f>
        <v>875</v>
      </c>
      <c r="Y5" s="13">
        <f>X5*12</f>
        <v>10500</v>
      </c>
      <c r="Z5" s="14">
        <f>($D$13+$F5*$D$14)/Y5</f>
        <v>6.277400952380952</v>
      </c>
      <c r="AB5" s="12">
        <v>40</v>
      </c>
      <c r="AC5" s="12">
        <f t="shared" ref="AC5:AC33" si="4">$F5*AB5</f>
        <v>1000</v>
      </c>
      <c r="AD5" s="13">
        <f>AC5*12</f>
        <v>12000</v>
      </c>
      <c r="AE5" s="14">
        <f>($D$13+$F5*$D$14)/AD5</f>
        <v>5.4927258333333331</v>
      </c>
    </row>
    <row r="6" spans="1:31" x14ac:dyDescent="0.25">
      <c r="A6" t="s">
        <v>4</v>
      </c>
      <c r="B6">
        <v>2</v>
      </c>
      <c r="C6" s="2">
        <v>277</v>
      </c>
      <c r="D6" s="2">
        <f t="shared" ref="D6:D12" si="5">B6*C6</f>
        <v>554</v>
      </c>
      <c r="E6" s="2"/>
      <c r="F6" s="11">
        <v>30</v>
      </c>
      <c r="H6" s="12">
        <v>20</v>
      </c>
      <c r="I6" s="12">
        <f t="shared" si="0"/>
        <v>600</v>
      </c>
      <c r="J6" s="13">
        <f t="shared" ref="J6:J7" si="6">I6*12</f>
        <v>7200</v>
      </c>
      <c r="K6" s="14">
        <f>($D$13+$F6*$D$14)/J6</f>
        <v>9.7031541666666659</v>
      </c>
      <c r="M6" s="12">
        <v>25</v>
      </c>
      <c r="N6" s="12">
        <f t="shared" si="1"/>
        <v>750</v>
      </c>
      <c r="O6" s="13">
        <f t="shared" ref="O6:O7" si="7">N6*12</f>
        <v>9000</v>
      </c>
      <c r="P6" s="14">
        <f>($D$13+$F6*$D$14)/O6</f>
        <v>7.7625233333333323</v>
      </c>
      <c r="R6" s="12">
        <v>30</v>
      </c>
      <c r="S6" s="12">
        <f t="shared" si="2"/>
        <v>900</v>
      </c>
      <c r="T6" s="13">
        <f t="shared" ref="T6:T7" si="8">S6*12</f>
        <v>10800</v>
      </c>
      <c r="U6" s="14">
        <f>($D$13+$F6*$D$14)/T6</f>
        <v>6.4687694444444439</v>
      </c>
      <c r="W6" s="12">
        <v>35</v>
      </c>
      <c r="X6" s="12">
        <f t="shared" si="3"/>
        <v>1050</v>
      </c>
      <c r="Y6" s="13">
        <f t="shared" ref="Y6:Y7" si="9">X6*12</f>
        <v>12600</v>
      </c>
      <c r="Z6" s="14">
        <f>($D$13+$F6*$D$14)/Y6</f>
        <v>5.5446595238095231</v>
      </c>
      <c r="AB6" s="12">
        <v>40</v>
      </c>
      <c r="AC6" s="12">
        <f t="shared" si="4"/>
        <v>1200</v>
      </c>
      <c r="AD6" s="13">
        <f t="shared" ref="AD6:AD7" si="10">AC6*12</f>
        <v>14400</v>
      </c>
      <c r="AE6" s="14">
        <f>($D$13+$F6*$D$14)/AD6</f>
        <v>4.8515770833333329</v>
      </c>
    </row>
    <row r="7" spans="1:31" x14ac:dyDescent="0.25">
      <c r="A7" t="s">
        <v>38</v>
      </c>
      <c r="B7">
        <v>1</v>
      </c>
      <c r="C7" s="2">
        <v>14500</v>
      </c>
      <c r="D7" s="2">
        <f t="shared" si="5"/>
        <v>14500</v>
      </c>
      <c r="E7" s="2"/>
      <c r="F7" s="11">
        <v>40</v>
      </c>
      <c r="H7" s="12">
        <v>20</v>
      </c>
      <c r="I7" s="12">
        <f t="shared" si="0"/>
        <v>800</v>
      </c>
      <c r="J7" s="13">
        <f t="shared" si="6"/>
        <v>9600</v>
      </c>
      <c r="K7" s="14">
        <f t="shared" ref="K6:K33" si="11">($D$13+$F7*$D$14)/J7</f>
        <v>8.1002822916666659</v>
      </c>
      <c r="M7" s="12">
        <v>25</v>
      </c>
      <c r="N7" s="12">
        <f t="shared" si="1"/>
        <v>1000</v>
      </c>
      <c r="O7" s="13">
        <f t="shared" si="7"/>
        <v>12000</v>
      </c>
      <c r="P7" s="14">
        <f t="shared" ref="P7:P33" si="12">($D$13+$F7*$D$14)/O7</f>
        <v>6.4802258333333329</v>
      </c>
      <c r="R7" s="12">
        <v>30</v>
      </c>
      <c r="S7" s="12">
        <f t="shared" si="2"/>
        <v>1200</v>
      </c>
      <c r="T7" s="13">
        <f t="shared" si="8"/>
        <v>14400</v>
      </c>
      <c r="U7" s="14">
        <f t="shared" ref="U7:U33" si="13">($D$13+$F7*$D$14)/T7</f>
        <v>5.4001881944444436</v>
      </c>
      <c r="W7" s="12">
        <v>35</v>
      </c>
      <c r="X7" s="12">
        <f t="shared" si="3"/>
        <v>1400</v>
      </c>
      <c r="Y7" s="13">
        <f t="shared" si="9"/>
        <v>16800</v>
      </c>
      <c r="Z7" s="14">
        <f t="shared" ref="Z7:Z33" si="14">($D$13+$F7*$D$14)/Y7</f>
        <v>4.6287327380952377</v>
      </c>
      <c r="AB7" s="12">
        <v>40</v>
      </c>
      <c r="AC7" s="12">
        <f t="shared" si="4"/>
        <v>1600</v>
      </c>
      <c r="AD7" s="13">
        <f t="shared" si="10"/>
        <v>19200</v>
      </c>
      <c r="AE7" s="14">
        <f t="shared" ref="AE7:AE33" si="15">($D$13+$F7*$D$14)/AD7</f>
        <v>4.050141145833333</v>
      </c>
    </row>
    <row r="8" spans="1:31" x14ac:dyDescent="0.25">
      <c r="A8" t="s">
        <v>58</v>
      </c>
      <c r="B8">
        <v>2</v>
      </c>
      <c r="C8" s="2">
        <v>320</v>
      </c>
      <c r="D8" s="2">
        <f t="shared" si="5"/>
        <v>640</v>
      </c>
      <c r="E8" s="2"/>
      <c r="F8" s="11">
        <v>50</v>
      </c>
      <c r="H8" s="12">
        <v>20</v>
      </c>
      <c r="I8" s="12">
        <f t="shared" si="0"/>
        <v>1000</v>
      </c>
      <c r="J8" s="13">
        <f>I8*12</f>
        <v>12000</v>
      </c>
      <c r="K8" s="14">
        <f t="shared" si="11"/>
        <v>7.1385591666666661</v>
      </c>
      <c r="M8" s="12">
        <v>25</v>
      </c>
      <c r="N8" s="12">
        <f t="shared" si="1"/>
        <v>1250</v>
      </c>
      <c r="O8" s="13">
        <f>N8*12</f>
        <v>15000</v>
      </c>
      <c r="P8" s="14">
        <f t="shared" si="12"/>
        <v>5.7108473333333327</v>
      </c>
      <c r="R8" s="12">
        <v>30</v>
      </c>
      <c r="S8" s="12">
        <f t="shared" si="2"/>
        <v>1500</v>
      </c>
      <c r="T8" s="13">
        <f>S8*12</f>
        <v>18000</v>
      </c>
      <c r="U8" s="14">
        <f t="shared" si="13"/>
        <v>4.7590394444444444</v>
      </c>
      <c r="W8" s="12">
        <v>35</v>
      </c>
      <c r="X8" s="12">
        <f t="shared" si="3"/>
        <v>1750</v>
      </c>
      <c r="Y8" s="13">
        <f>X8*12</f>
        <v>21000</v>
      </c>
      <c r="Z8" s="14">
        <f t="shared" si="14"/>
        <v>4.0791766666666662</v>
      </c>
      <c r="AB8" s="12">
        <v>40</v>
      </c>
      <c r="AC8" s="12">
        <f t="shared" si="4"/>
        <v>2000</v>
      </c>
      <c r="AD8" s="13">
        <f>AC8*12</f>
        <v>24000</v>
      </c>
      <c r="AE8" s="14">
        <f t="shared" si="15"/>
        <v>3.5692795833333331</v>
      </c>
    </row>
    <row r="9" spans="1:31" x14ac:dyDescent="0.25">
      <c r="A9" t="s">
        <v>65</v>
      </c>
      <c r="B9">
        <v>1</v>
      </c>
      <c r="C9" s="2">
        <v>3500</v>
      </c>
      <c r="D9" s="2">
        <f t="shared" si="5"/>
        <v>3500</v>
      </c>
      <c r="E9" s="2"/>
      <c r="F9" s="11">
        <v>60</v>
      </c>
      <c r="H9" s="12">
        <v>20</v>
      </c>
      <c r="I9" s="12">
        <f t="shared" si="0"/>
        <v>1200</v>
      </c>
      <c r="J9" s="13">
        <f t="shared" ref="J9:J33" si="16">I9*12</f>
        <v>14400</v>
      </c>
      <c r="K9" s="14">
        <f t="shared" si="11"/>
        <v>6.497410416666666</v>
      </c>
      <c r="M9" s="12">
        <v>25</v>
      </c>
      <c r="N9" s="12">
        <f t="shared" si="1"/>
        <v>1500</v>
      </c>
      <c r="O9" s="13">
        <f t="shared" ref="O9:O13" si="17">N9*12</f>
        <v>18000</v>
      </c>
      <c r="P9" s="14">
        <f t="shared" si="12"/>
        <v>5.1979283333333326</v>
      </c>
      <c r="R9" s="12">
        <v>30</v>
      </c>
      <c r="S9" s="12">
        <f t="shared" si="2"/>
        <v>1800</v>
      </c>
      <c r="T9" s="13">
        <f t="shared" ref="T9:T13" si="18">S9*12</f>
        <v>21600</v>
      </c>
      <c r="U9" s="14">
        <f t="shared" si="13"/>
        <v>4.3316069444444443</v>
      </c>
      <c r="W9" s="12">
        <v>35</v>
      </c>
      <c r="X9" s="12">
        <f t="shared" si="3"/>
        <v>2100</v>
      </c>
      <c r="Y9" s="13">
        <f t="shared" ref="Y9:Y13" si="19">X9*12</f>
        <v>25200</v>
      </c>
      <c r="Z9" s="14">
        <f t="shared" si="14"/>
        <v>3.7128059523809522</v>
      </c>
      <c r="AB9" s="12">
        <v>40</v>
      </c>
      <c r="AC9" s="12">
        <f t="shared" si="4"/>
        <v>2400</v>
      </c>
      <c r="AD9" s="13">
        <f t="shared" ref="AD9:AD13" si="20">AC9*12</f>
        <v>28800</v>
      </c>
      <c r="AE9" s="14">
        <f t="shared" si="15"/>
        <v>3.248705208333333</v>
      </c>
    </row>
    <row r="10" spans="1:31" x14ac:dyDescent="0.25">
      <c r="A10" t="s">
        <v>5</v>
      </c>
      <c r="B10">
        <v>2</v>
      </c>
      <c r="C10" s="2">
        <v>1366.5</v>
      </c>
      <c r="D10" s="2">
        <f t="shared" si="5"/>
        <v>2733</v>
      </c>
      <c r="E10" s="2"/>
      <c r="F10" s="11">
        <v>70</v>
      </c>
      <c r="H10" s="12">
        <v>20</v>
      </c>
      <c r="I10" s="12">
        <f t="shared" si="0"/>
        <v>1400</v>
      </c>
      <c r="J10" s="13">
        <f t="shared" si="16"/>
        <v>16800</v>
      </c>
      <c r="K10" s="14">
        <f t="shared" si="11"/>
        <v>6.0394470238095233</v>
      </c>
      <c r="M10" s="12">
        <v>25</v>
      </c>
      <c r="N10" s="12">
        <f t="shared" si="1"/>
        <v>1750</v>
      </c>
      <c r="O10" s="13">
        <f t="shared" si="17"/>
        <v>21000</v>
      </c>
      <c r="P10" s="14">
        <f t="shared" si="12"/>
        <v>4.8315576190476186</v>
      </c>
      <c r="R10" s="12">
        <v>30</v>
      </c>
      <c r="S10" s="12">
        <f t="shared" si="2"/>
        <v>2100</v>
      </c>
      <c r="T10" s="13">
        <f t="shared" si="18"/>
        <v>25200</v>
      </c>
      <c r="U10" s="14">
        <f t="shared" si="13"/>
        <v>4.0262980158730155</v>
      </c>
      <c r="W10" s="12">
        <v>35</v>
      </c>
      <c r="X10" s="12">
        <f t="shared" si="3"/>
        <v>2450</v>
      </c>
      <c r="Y10" s="13">
        <f t="shared" si="19"/>
        <v>29400</v>
      </c>
      <c r="Z10" s="14">
        <f t="shared" si="14"/>
        <v>3.4511125850340134</v>
      </c>
      <c r="AB10" s="12">
        <v>40</v>
      </c>
      <c r="AC10" s="12">
        <f t="shared" si="4"/>
        <v>2800</v>
      </c>
      <c r="AD10" s="13">
        <f t="shared" si="20"/>
        <v>33600</v>
      </c>
      <c r="AE10" s="14">
        <f t="shared" si="15"/>
        <v>3.0197235119047616</v>
      </c>
    </row>
    <row r="11" spans="1:31" x14ac:dyDescent="0.25">
      <c r="A11" t="s">
        <v>6</v>
      </c>
      <c r="B11">
        <v>1</v>
      </c>
      <c r="C11" s="2">
        <v>914.87</v>
      </c>
      <c r="D11" s="2">
        <f t="shared" si="5"/>
        <v>914.87</v>
      </c>
      <c r="E11" s="2"/>
      <c r="F11" s="24">
        <v>80</v>
      </c>
      <c r="G11" s="25"/>
      <c r="H11" s="26">
        <v>20</v>
      </c>
      <c r="I11" s="26">
        <f t="shared" si="0"/>
        <v>1600</v>
      </c>
      <c r="J11" s="27">
        <f t="shared" si="16"/>
        <v>19200</v>
      </c>
      <c r="K11" s="28">
        <f t="shared" si="11"/>
        <v>5.695974479166666</v>
      </c>
      <c r="L11" s="25"/>
      <c r="M11" s="26">
        <v>25</v>
      </c>
      <c r="N11" s="26">
        <f t="shared" si="1"/>
        <v>2000</v>
      </c>
      <c r="O11" s="27">
        <f t="shared" si="17"/>
        <v>24000</v>
      </c>
      <c r="P11" s="28">
        <f t="shared" si="12"/>
        <v>4.5567795833333333</v>
      </c>
      <c r="Q11" s="25"/>
      <c r="R11" s="26">
        <v>30</v>
      </c>
      <c r="S11" s="26">
        <f t="shared" si="2"/>
        <v>2400</v>
      </c>
      <c r="T11" s="27">
        <f t="shared" si="18"/>
        <v>28800</v>
      </c>
      <c r="U11" s="28">
        <f t="shared" si="13"/>
        <v>3.7973163194444441</v>
      </c>
      <c r="V11" s="25"/>
      <c r="W11" s="26">
        <v>35</v>
      </c>
      <c r="X11" s="26">
        <f t="shared" si="3"/>
        <v>2800</v>
      </c>
      <c r="Y11" s="27">
        <f t="shared" si="19"/>
        <v>33600</v>
      </c>
      <c r="Z11" s="28">
        <f t="shared" si="14"/>
        <v>3.2548425595238091</v>
      </c>
      <c r="AA11" s="25"/>
      <c r="AB11" s="26">
        <v>40</v>
      </c>
      <c r="AC11" s="26">
        <f t="shared" si="4"/>
        <v>3200</v>
      </c>
      <c r="AD11" s="27">
        <f t="shared" si="20"/>
        <v>38400</v>
      </c>
      <c r="AE11" s="28">
        <f t="shared" si="15"/>
        <v>2.847987239583333</v>
      </c>
    </row>
    <row r="12" spans="1:31" ht="15.75" thickBot="1" x14ac:dyDescent="0.3">
      <c r="A12" s="17" t="s">
        <v>7</v>
      </c>
      <c r="B12" s="17">
        <v>2</v>
      </c>
      <c r="C12" s="18">
        <v>26.42</v>
      </c>
      <c r="D12" s="18">
        <f t="shared" si="5"/>
        <v>52.84</v>
      </c>
      <c r="E12" s="20"/>
      <c r="F12" s="11">
        <v>90</v>
      </c>
      <c r="H12" s="12">
        <v>20</v>
      </c>
      <c r="I12" s="12">
        <f t="shared" si="0"/>
        <v>1800</v>
      </c>
      <c r="J12" s="13">
        <f t="shared" si="16"/>
        <v>21600</v>
      </c>
      <c r="K12" s="14">
        <f t="shared" si="11"/>
        <v>5.4288291666666666</v>
      </c>
      <c r="M12" s="12">
        <v>25</v>
      </c>
      <c r="N12" s="12">
        <f t="shared" si="1"/>
        <v>2250</v>
      </c>
      <c r="O12" s="13">
        <f t="shared" si="17"/>
        <v>27000</v>
      </c>
      <c r="P12" s="14">
        <f t="shared" si="12"/>
        <v>4.3430633333333333</v>
      </c>
      <c r="R12" s="12">
        <v>30</v>
      </c>
      <c r="S12" s="12">
        <f t="shared" si="2"/>
        <v>2700</v>
      </c>
      <c r="T12" s="13">
        <f t="shared" si="18"/>
        <v>32400</v>
      </c>
      <c r="U12" s="14">
        <f t="shared" si="13"/>
        <v>3.6192194444444441</v>
      </c>
      <c r="W12" s="12">
        <v>35</v>
      </c>
      <c r="X12" s="12">
        <f t="shared" si="3"/>
        <v>3150</v>
      </c>
      <c r="Y12" s="13">
        <f t="shared" si="19"/>
        <v>37800</v>
      </c>
      <c r="Z12" s="14">
        <f t="shared" si="14"/>
        <v>3.1021880952380951</v>
      </c>
      <c r="AB12" s="12">
        <v>40</v>
      </c>
      <c r="AC12" s="12">
        <f t="shared" si="4"/>
        <v>3600</v>
      </c>
      <c r="AD12" s="13">
        <f t="shared" si="20"/>
        <v>43200</v>
      </c>
      <c r="AE12" s="14">
        <f t="shared" si="15"/>
        <v>2.7144145833333333</v>
      </c>
    </row>
    <row r="13" spans="1:31" ht="15.75" thickTop="1" x14ac:dyDescent="0.25">
      <c r="A13" s="19" t="s">
        <v>75</v>
      </c>
      <c r="C13" s="2"/>
      <c r="D13" s="16">
        <f>SUM(D5:D12)</f>
        <v>46162.71</v>
      </c>
      <c r="E13" s="16"/>
      <c r="F13" s="11">
        <v>100</v>
      </c>
      <c r="H13" s="12">
        <v>20</v>
      </c>
      <c r="I13" s="12">
        <f t="shared" si="0"/>
        <v>2000</v>
      </c>
      <c r="J13" s="13">
        <f t="shared" si="16"/>
        <v>24000</v>
      </c>
      <c r="K13" s="14">
        <f t="shared" si="11"/>
        <v>5.2151129166666665</v>
      </c>
      <c r="M13" s="12">
        <v>25</v>
      </c>
      <c r="N13" s="12">
        <f t="shared" si="1"/>
        <v>2500</v>
      </c>
      <c r="O13" s="13">
        <f t="shared" si="17"/>
        <v>30000</v>
      </c>
      <c r="P13" s="14">
        <f t="shared" si="12"/>
        <v>4.1720903333333332</v>
      </c>
      <c r="R13" s="12">
        <v>30</v>
      </c>
      <c r="S13" s="12">
        <f t="shared" si="2"/>
        <v>3000</v>
      </c>
      <c r="T13" s="13">
        <f t="shared" si="18"/>
        <v>36000</v>
      </c>
      <c r="U13" s="14">
        <f t="shared" si="13"/>
        <v>3.4767419444444441</v>
      </c>
      <c r="W13" s="12">
        <v>35</v>
      </c>
      <c r="X13" s="12">
        <f t="shared" si="3"/>
        <v>3500</v>
      </c>
      <c r="Y13" s="13">
        <f t="shared" si="19"/>
        <v>42000</v>
      </c>
      <c r="Z13" s="14">
        <f t="shared" si="14"/>
        <v>2.9800645238095238</v>
      </c>
      <c r="AB13" s="12">
        <v>40</v>
      </c>
      <c r="AC13" s="12">
        <f t="shared" si="4"/>
        <v>4000</v>
      </c>
      <c r="AD13" s="13">
        <f t="shared" si="20"/>
        <v>48000</v>
      </c>
      <c r="AE13" s="14">
        <f t="shared" si="15"/>
        <v>2.6075564583333333</v>
      </c>
    </row>
    <row r="14" spans="1:31" x14ac:dyDescent="0.25">
      <c r="A14" s="22" t="s">
        <v>81</v>
      </c>
      <c r="D14" s="23">
        <v>790</v>
      </c>
      <c r="F14" s="11">
        <v>110</v>
      </c>
      <c r="H14" s="12">
        <v>20</v>
      </c>
      <c r="I14" s="12">
        <f t="shared" si="0"/>
        <v>2200</v>
      </c>
      <c r="J14" s="13">
        <f>I14*12</f>
        <v>26400</v>
      </c>
      <c r="K14" s="14">
        <f t="shared" si="11"/>
        <v>5.0402541666666663</v>
      </c>
      <c r="M14" s="12">
        <v>25</v>
      </c>
      <c r="N14" s="12">
        <f t="shared" si="1"/>
        <v>2750</v>
      </c>
      <c r="O14" s="13">
        <f>N14*12</f>
        <v>33000</v>
      </c>
      <c r="P14" s="14">
        <f t="shared" si="12"/>
        <v>4.0322033333333334</v>
      </c>
      <c r="R14" s="12">
        <v>30</v>
      </c>
      <c r="S14" s="12">
        <f t="shared" si="2"/>
        <v>3300</v>
      </c>
      <c r="T14" s="13">
        <f>S14*12</f>
        <v>39600</v>
      </c>
      <c r="U14" s="14">
        <f t="shared" si="13"/>
        <v>3.3601694444444443</v>
      </c>
      <c r="W14" s="12">
        <v>35</v>
      </c>
      <c r="X14" s="12">
        <f t="shared" si="3"/>
        <v>3850</v>
      </c>
      <c r="Y14" s="13">
        <f>X14*12</f>
        <v>46200</v>
      </c>
      <c r="Z14" s="14">
        <f t="shared" si="14"/>
        <v>2.8801452380952379</v>
      </c>
      <c r="AB14" s="12">
        <v>40</v>
      </c>
      <c r="AC14" s="12">
        <f t="shared" si="4"/>
        <v>4400</v>
      </c>
      <c r="AD14" s="13">
        <f>AC14*12</f>
        <v>52800</v>
      </c>
      <c r="AE14" s="14">
        <f t="shared" si="15"/>
        <v>2.5201270833333331</v>
      </c>
    </row>
    <row r="15" spans="1:31" x14ac:dyDescent="0.25">
      <c r="F15" s="11">
        <v>120</v>
      </c>
      <c r="H15" s="12">
        <v>20</v>
      </c>
      <c r="I15" s="12">
        <f t="shared" si="0"/>
        <v>2400</v>
      </c>
      <c r="J15" s="13">
        <f t="shared" si="16"/>
        <v>28800</v>
      </c>
      <c r="K15" s="14">
        <f t="shared" si="11"/>
        <v>4.894538541666666</v>
      </c>
      <c r="M15" s="12">
        <v>25</v>
      </c>
      <c r="N15" s="12">
        <f t="shared" si="1"/>
        <v>3000</v>
      </c>
      <c r="O15" s="13">
        <f t="shared" ref="O15:O33" si="21">N15*12</f>
        <v>36000</v>
      </c>
      <c r="P15" s="14">
        <f t="shared" si="12"/>
        <v>3.9156308333333332</v>
      </c>
      <c r="R15" s="12">
        <v>30</v>
      </c>
      <c r="S15" s="12">
        <f t="shared" si="2"/>
        <v>3600</v>
      </c>
      <c r="T15" s="13">
        <f t="shared" ref="T15:T33" si="22">S15*12</f>
        <v>43200</v>
      </c>
      <c r="U15" s="14">
        <f t="shared" si="13"/>
        <v>3.2630256944444445</v>
      </c>
      <c r="W15" s="12">
        <v>35</v>
      </c>
      <c r="X15" s="12">
        <f t="shared" si="3"/>
        <v>4200</v>
      </c>
      <c r="Y15" s="13">
        <f t="shared" ref="Y15:Y33" si="23">X15*12</f>
        <v>50400</v>
      </c>
      <c r="Z15" s="14">
        <f t="shared" si="14"/>
        <v>2.7968791666666664</v>
      </c>
      <c r="AB15" s="12">
        <v>40</v>
      </c>
      <c r="AC15" s="12">
        <f t="shared" si="4"/>
        <v>4800</v>
      </c>
      <c r="AD15" s="13">
        <f t="shared" ref="AD15:AD33" si="24">AC15*12</f>
        <v>57600</v>
      </c>
      <c r="AE15" s="14">
        <f t="shared" si="15"/>
        <v>2.447269270833333</v>
      </c>
    </row>
    <row r="16" spans="1:31" x14ac:dyDescent="0.25">
      <c r="A16" t="s">
        <v>83</v>
      </c>
      <c r="D16">
        <v>132</v>
      </c>
      <c r="F16" s="11">
        <v>130</v>
      </c>
      <c r="H16" s="12">
        <v>20</v>
      </c>
      <c r="I16" s="12">
        <f t="shared" si="0"/>
        <v>2600</v>
      </c>
      <c r="J16" s="13">
        <f t="shared" si="16"/>
        <v>31200</v>
      </c>
      <c r="K16" s="14">
        <f t="shared" si="11"/>
        <v>4.7712407051282053</v>
      </c>
      <c r="M16" s="12">
        <v>25</v>
      </c>
      <c r="N16" s="12">
        <f t="shared" si="1"/>
        <v>3250</v>
      </c>
      <c r="O16" s="13">
        <f t="shared" si="21"/>
        <v>39000</v>
      </c>
      <c r="P16" s="14">
        <f t="shared" si="12"/>
        <v>3.8169925641025637</v>
      </c>
      <c r="R16" s="12">
        <v>30</v>
      </c>
      <c r="S16" s="12">
        <f t="shared" si="2"/>
        <v>3900</v>
      </c>
      <c r="T16" s="13">
        <f t="shared" si="22"/>
        <v>46800</v>
      </c>
      <c r="U16" s="14">
        <f t="shared" si="13"/>
        <v>3.1808271367521366</v>
      </c>
      <c r="W16" s="12">
        <v>35</v>
      </c>
      <c r="X16" s="12">
        <f t="shared" si="3"/>
        <v>4550</v>
      </c>
      <c r="Y16" s="13">
        <f t="shared" si="23"/>
        <v>54600</v>
      </c>
      <c r="Z16" s="14">
        <f t="shared" si="14"/>
        <v>2.7264232600732599</v>
      </c>
      <c r="AB16" s="12">
        <v>40</v>
      </c>
      <c r="AC16" s="12">
        <f t="shared" si="4"/>
        <v>5200</v>
      </c>
      <c r="AD16" s="13">
        <f t="shared" si="24"/>
        <v>62400</v>
      </c>
      <c r="AE16" s="14">
        <f t="shared" si="15"/>
        <v>2.3856203525641027</v>
      </c>
    </row>
    <row r="17" spans="1:31" x14ac:dyDescent="0.25">
      <c r="A17" t="s">
        <v>84</v>
      </c>
      <c r="D17">
        <f>ROUNDUP(D16*60%,0)</f>
        <v>80</v>
      </c>
      <c r="F17" s="11">
        <v>140</v>
      </c>
      <c r="H17" s="12">
        <v>20</v>
      </c>
      <c r="I17" s="12">
        <f t="shared" si="0"/>
        <v>2800</v>
      </c>
      <c r="J17" s="13">
        <f t="shared" si="16"/>
        <v>33600</v>
      </c>
      <c r="K17" s="14">
        <f t="shared" si="11"/>
        <v>4.6655568452380951</v>
      </c>
      <c r="M17" s="12">
        <v>25</v>
      </c>
      <c r="N17" s="12">
        <f t="shared" si="1"/>
        <v>3500</v>
      </c>
      <c r="O17" s="13">
        <f t="shared" si="21"/>
        <v>42000</v>
      </c>
      <c r="P17" s="14">
        <f t="shared" si="12"/>
        <v>3.7324454761904762</v>
      </c>
      <c r="R17" s="12">
        <v>30</v>
      </c>
      <c r="S17" s="12">
        <f t="shared" si="2"/>
        <v>4200</v>
      </c>
      <c r="T17" s="13">
        <f t="shared" si="22"/>
        <v>50400</v>
      </c>
      <c r="U17" s="14">
        <f t="shared" si="13"/>
        <v>3.1103712301587301</v>
      </c>
      <c r="W17" s="12">
        <v>35</v>
      </c>
      <c r="X17" s="12">
        <f t="shared" si="3"/>
        <v>4900</v>
      </c>
      <c r="Y17" s="13">
        <f t="shared" si="23"/>
        <v>58800</v>
      </c>
      <c r="Z17" s="14">
        <f t="shared" si="14"/>
        <v>2.666032482993197</v>
      </c>
      <c r="AB17" s="12">
        <v>40</v>
      </c>
      <c r="AC17" s="12">
        <f t="shared" si="4"/>
        <v>5600</v>
      </c>
      <c r="AD17" s="13">
        <f t="shared" si="24"/>
        <v>67200</v>
      </c>
      <c r="AE17" s="14">
        <f t="shared" si="15"/>
        <v>2.3327784226190476</v>
      </c>
    </row>
    <row r="18" spans="1:31" x14ac:dyDescent="0.25">
      <c r="F18" s="11">
        <v>150</v>
      </c>
      <c r="H18" s="12">
        <v>20</v>
      </c>
      <c r="I18" s="12">
        <f t="shared" si="0"/>
        <v>3000</v>
      </c>
      <c r="J18" s="13">
        <f t="shared" si="16"/>
        <v>36000</v>
      </c>
      <c r="K18" s="14">
        <f t="shared" si="11"/>
        <v>4.5739641666666664</v>
      </c>
      <c r="M18" s="12">
        <v>25</v>
      </c>
      <c r="N18" s="12">
        <f t="shared" si="1"/>
        <v>3750</v>
      </c>
      <c r="O18" s="13">
        <f t="shared" si="21"/>
        <v>45000</v>
      </c>
      <c r="P18" s="14">
        <f t="shared" si="12"/>
        <v>3.6591713333333331</v>
      </c>
      <c r="R18" s="12">
        <v>30</v>
      </c>
      <c r="S18" s="12">
        <f t="shared" si="2"/>
        <v>4500</v>
      </c>
      <c r="T18" s="13">
        <f t="shared" si="22"/>
        <v>54000</v>
      </c>
      <c r="U18" s="14">
        <f t="shared" si="13"/>
        <v>3.0493094444444444</v>
      </c>
      <c r="W18" s="12">
        <v>35</v>
      </c>
      <c r="X18" s="12">
        <f t="shared" si="3"/>
        <v>5250</v>
      </c>
      <c r="Y18" s="13">
        <f t="shared" si="23"/>
        <v>63000</v>
      </c>
      <c r="Z18" s="14">
        <f t="shared" si="14"/>
        <v>2.6136938095238094</v>
      </c>
      <c r="AB18" s="12">
        <v>40</v>
      </c>
      <c r="AC18" s="12">
        <f t="shared" si="4"/>
        <v>6000</v>
      </c>
      <c r="AD18" s="13">
        <f t="shared" si="24"/>
        <v>72000</v>
      </c>
      <c r="AE18" s="14">
        <f t="shared" si="15"/>
        <v>2.2869820833333332</v>
      </c>
    </row>
    <row r="19" spans="1:31" x14ac:dyDescent="0.25">
      <c r="F19" s="11">
        <v>160</v>
      </c>
      <c r="H19" s="12">
        <v>20</v>
      </c>
      <c r="I19" s="12">
        <f t="shared" si="0"/>
        <v>3200</v>
      </c>
      <c r="J19" s="13">
        <f t="shared" si="16"/>
        <v>38400</v>
      </c>
      <c r="K19" s="14">
        <f t="shared" si="11"/>
        <v>4.4938205729166665</v>
      </c>
      <c r="M19" s="12">
        <v>25</v>
      </c>
      <c r="N19" s="12">
        <f t="shared" si="1"/>
        <v>4000</v>
      </c>
      <c r="O19" s="13">
        <f t="shared" si="21"/>
        <v>48000</v>
      </c>
      <c r="P19" s="14">
        <f t="shared" si="12"/>
        <v>3.5950564583333331</v>
      </c>
      <c r="R19" s="12">
        <v>30</v>
      </c>
      <c r="S19" s="12">
        <f t="shared" si="2"/>
        <v>4800</v>
      </c>
      <c r="T19" s="13">
        <f t="shared" si="22"/>
        <v>57600</v>
      </c>
      <c r="U19" s="14">
        <f t="shared" si="13"/>
        <v>2.9958803819444442</v>
      </c>
      <c r="W19" s="12">
        <v>35</v>
      </c>
      <c r="X19" s="12">
        <f t="shared" si="3"/>
        <v>5600</v>
      </c>
      <c r="Y19" s="13">
        <f t="shared" si="23"/>
        <v>67200</v>
      </c>
      <c r="Z19" s="14">
        <f t="shared" si="14"/>
        <v>2.567897470238095</v>
      </c>
      <c r="AB19" s="12">
        <v>40</v>
      </c>
      <c r="AC19" s="12">
        <f t="shared" si="4"/>
        <v>6400</v>
      </c>
      <c r="AD19" s="13">
        <f t="shared" si="24"/>
        <v>76800</v>
      </c>
      <c r="AE19" s="14">
        <f t="shared" si="15"/>
        <v>2.2469102864583332</v>
      </c>
    </row>
    <row r="20" spans="1:31" x14ac:dyDescent="0.25">
      <c r="F20" s="11">
        <v>170</v>
      </c>
      <c r="H20" s="12">
        <v>20</v>
      </c>
      <c r="I20" s="12">
        <f t="shared" si="0"/>
        <v>3400</v>
      </c>
      <c r="J20" s="13">
        <f t="shared" si="16"/>
        <v>40800</v>
      </c>
      <c r="K20" s="14">
        <f t="shared" si="11"/>
        <v>4.4231056372549018</v>
      </c>
      <c r="M20" s="12">
        <v>25</v>
      </c>
      <c r="N20" s="12">
        <f t="shared" si="1"/>
        <v>4250</v>
      </c>
      <c r="O20" s="13">
        <f t="shared" si="21"/>
        <v>51000</v>
      </c>
      <c r="P20" s="14">
        <f t="shared" si="12"/>
        <v>3.5384845098039213</v>
      </c>
      <c r="R20" s="12">
        <v>30</v>
      </c>
      <c r="S20" s="12">
        <f t="shared" si="2"/>
        <v>5100</v>
      </c>
      <c r="T20" s="13">
        <f t="shared" si="22"/>
        <v>61200</v>
      </c>
      <c r="U20" s="14">
        <f t="shared" si="13"/>
        <v>2.948737091503268</v>
      </c>
      <c r="W20" s="12">
        <v>35</v>
      </c>
      <c r="X20" s="12">
        <f t="shared" si="3"/>
        <v>5950</v>
      </c>
      <c r="Y20" s="13">
        <f t="shared" si="23"/>
        <v>71400</v>
      </c>
      <c r="Z20" s="14">
        <f t="shared" si="14"/>
        <v>2.5274889355742296</v>
      </c>
      <c r="AB20" s="12">
        <v>40</v>
      </c>
      <c r="AC20" s="12">
        <f t="shared" si="4"/>
        <v>6800</v>
      </c>
      <c r="AD20" s="13">
        <f t="shared" si="24"/>
        <v>81600</v>
      </c>
      <c r="AE20" s="14">
        <f t="shared" si="15"/>
        <v>2.2115528186274509</v>
      </c>
    </row>
    <row r="21" spans="1:31" x14ac:dyDescent="0.25">
      <c r="F21" s="11">
        <v>180</v>
      </c>
      <c r="H21" s="12">
        <v>20</v>
      </c>
      <c r="I21" s="12">
        <f t="shared" si="0"/>
        <v>3600</v>
      </c>
      <c r="J21" s="13">
        <f t="shared" si="16"/>
        <v>43200</v>
      </c>
      <c r="K21" s="14">
        <f t="shared" si="11"/>
        <v>4.3602479166666663</v>
      </c>
      <c r="M21" s="12">
        <v>25</v>
      </c>
      <c r="N21" s="12">
        <f t="shared" si="1"/>
        <v>4500</v>
      </c>
      <c r="O21" s="13">
        <f t="shared" si="21"/>
        <v>54000</v>
      </c>
      <c r="P21" s="14">
        <f t="shared" si="12"/>
        <v>3.4881983333333331</v>
      </c>
      <c r="R21" s="12">
        <v>30</v>
      </c>
      <c r="S21" s="12">
        <f t="shared" si="2"/>
        <v>5400</v>
      </c>
      <c r="T21" s="13">
        <f t="shared" si="22"/>
        <v>64800</v>
      </c>
      <c r="U21" s="14">
        <f t="shared" si="13"/>
        <v>2.9068319444444444</v>
      </c>
      <c r="W21" s="12">
        <v>35</v>
      </c>
      <c r="X21" s="12">
        <f t="shared" si="3"/>
        <v>6300</v>
      </c>
      <c r="Y21" s="13">
        <f t="shared" si="23"/>
        <v>75600</v>
      </c>
      <c r="Z21" s="14">
        <f t="shared" si="14"/>
        <v>2.491570238095238</v>
      </c>
      <c r="AB21" s="12">
        <v>40</v>
      </c>
      <c r="AC21" s="12">
        <f t="shared" si="4"/>
        <v>7200</v>
      </c>
      <c r="AD21" s="13">
        <f t="shared" si="24"/>
        <v>86400</v>
      </c>
      <c r="AE21" s="14">
        <f t="shared" si="15"/>
        <v>2.1801239583333332</v>
      </c>
    </row>
    <row r="22" spans="1:31" x14ac:dyDescent="0.25">
      <c r="F22" s="11">
        <v>190</v>
      </c>
      <c r="H22" s="12">
        <v>20</v>
      </c>
      <c r="I22" s="12">
        <f t="shared" si="0"/>
        <v>3800</v>
      </c>
      <c r="J22" s="13">
        <f t="shared" si="16"/>
        <v>45600</v>
      </c>
      <c r="K22" s="14">
        <f t="shared" si="11"/>
        <v>4.3040067982456138</v>
      </c>
      <c r="M22" s="12">
        <v>25</v>
      </c>
      <c r="N22" s="12">
        <f t="shared" si="1"/>
        <v>4750</v>
      </c>
      <c r="O22" s="13">
        <f t="shared" si="21"/>
        <v>57000</v>
      </c>
      <c r="P22" s="14">
        <f t="shared" si="12"/>
        <v>3.443205438596491</v>
      </c>
      <c r="R22" s="12">
        <v>30</v>
      </c>
      <c r="S22" s="12">
        <f t="shared" si="2"/>
        <v>5700</v>
      </c>
      <c r="T22" s="13">
        <f t="shared" si="22"/>
        <v>68400</v>
      </c>
      <c r="U22" s="14">
        <f t="shared" si="13"/>
        <v>2.869337865497076</v>
      </c>
      <c r="W22" s="12">
        <v>35</v>
      </c>
      <c r="X22" s="12">
        <f t="shared" si="3"/>
        <v>6650</v>
      </c>
      <c r="Y22" s="13">
        <f t="shared" si="23"/>
        <v>79800</v>
      </c>
      <c r="Z22" s="14">
        <f t="shared" si="14"/>
        <v>2.4594324561403509</v>
      </c>
      <c r="AB22" s="12">
        <v>40</v>
      </c>
      <c r="AC22" s="12">
        <f t="shared" si="4"/>
        <v>7600</v>
      </c>
      <c r="AD22" s="13">
        <f t="shared" si="24"/>
        <v>91200</v>
      </c>
      <c r="AE22" s="14">
        <f t="shared" si="15"/>
        <v>2.1520033991228069</v>
      </c>
    </row>
    <row r="23" spans="1:31" x14ac:dyDescent="0.25">
      <c r="F23" s="11">
        <v>200</v>
      </c>
      <c r="H23" s="12">
        <v>20</v>
      </c>
      <c r="I23" s="12">
        <f t="shared" si="0"/>
        <v>4000</v>
      </c>
      <c r="J23" s="13">
        <f t="shared" si="16"/>
        <v>48000</v>
      </c>
      <c r="K23" s="14">
        <f t="shared" si="11"/>
        <v>4.2533897916666668</v>
      </c>
      <c r="M23" s="12">
        <v>25</v>
      </c>
      <c r="N23" s="12">
        <f t="shared" si="1"/>
        <v>5000</v>
      </c>
      <c r="O23" s="13">
        <f t="shared" si="21"/>
        <v>60000</v>
      </c>
      <c r="P23" s="14">
        <f t="shared" si="12"/>
        <v>3.402711833333333</v>
      </c>
      <c r="R23" s="12">
        <v>30</v>
      </c>
      <c r="S23" s="12">
        <f t="shared" si="2"/>
        <v>6000</v>
      </c>
      <c r="T23" s="13">
        <f t="shared" si="22"/>
        <v>72000</v>
      </c>
      <c r="U23" s="14">
        <f t="shared" si="13"/>
        <v>2.8355931944444444</v>
      </c>
      <c r="W23" s="12">
        <v>35</v>
      </c>
      <c r="X23" s="12">
        <f t="shared" si="3"/>
        <v>7000</v>
      </c>
      <c r="Y23" s="13">
        <f t="shared" si="23"/>
        <v>84000</v>
      </c>
      <c r="Z23" s="14">
        <f t="shared" si="14"/>
        <v>2.4305084523809524</v>
      </c>
      <c r="AB23" s="12">
        <v>40</v>
      </c>
      <c r="AC23" s="12">
        <f t="shared" si="4"/>
        <v>8000</v>
      </c>
      <c r="AD23" s="13">
        <f t="shared" si="24"/>
        <v>96000</v>
      </c>
      <c r="AE23" s="14">
        <f t="shared" si="15"/>
        <v>2.1266948958333334</v>
      </c>
    </row>
    <row r="24" spans="1:31" x14ac:dyDescent="0.25">
      <c r="F24" s="11">
        <v>210</v>
      </c>
      <c r="H24" s="12">
        <v>20</v>
      </c>
      <c r="I24" s="12">
        <f t="shared" si="0"/>
        <v>4200</v>
      </c>
      <c r="J24" s="13">
        <f t="shared" si="16"/>
        <v>50400</v>
      </c>
      <c r="K24" s="14">
        <f t="shared" si="11"/>
        <v>4.2075934523809524</v>
      </c>
      <c r="M24" s="12">
        <v>25</v>
      </c>
      <c r="N24" s="12">
        <f t="shared" si="1"/>
        <v>5250</v>
      </c>
      <c r="O24" s="13">
        <f t="shared" si="21"/>
        <v>63000</v>
      </c>
      <c r="P24" s="14">
        <f t="shared" si="12"/>
        <v>3.3660747619047617</v>
      </c>
      <c r="R24" s="12">
        <v>30</v>
      </c>
      <c r="S24" s="12">
        <f t="shared" si="2"/>
        <v>6300</v>
      </c>
      <c r="T24" s="13">
        <f t="shared" si="22"/>
        <v>75600</v>
      </c>
      <c r="U24" s="14">
        <f t="shared" si="13"/>
        <v>2.8050623015873013</v>
      </c>
      <c r="W24" s="12">
        <v>35</v>
      </c>
      <c r="X24" s="12">
        <f t="shared" si="3"/>
        <v>7350</v>
      </c>
      <c r="Y24" s="13">
        <f t="shared" si="23"/>
        <v>88200</v>
      </c>
      <c r="Z24" s="14">
        <f t="shared" si="14"/>
        <v>2.4043391156462586</v>
      </c>
      <c r="AB24" s="12">
        <v>40</v>
      </c>
      <c r="AC24" s="12">
        <f t="shared" si="4"/>
        <v>8400</v>
      </c>
      <c r="AD24" s="13">
        <f t="shared" si="24"/>
        <v>100800</v>
      </c>
      <c r="AE24" s="14">
        <f t="shared" si="15"/>
        <v>2.1037967261904762</v>
      </c>
    </row>
    <row r="25" spans="1:31" x14ac:dyDescent="0.25">
      <c r="F25" s="11">
        <v>220</v>
      </c>
      <c r="H25" s="12">
        <v>20</v>
      </c>
      <c r="I25" s="12">
        <f t="shared" si="0"/>
        <v>4400</v>
      </c>
      <c r="J25" s="13">
        <f t="shared" si="16"/>
        <v>52800</v>
      </c>
      <c r="K25" s="14">
        <f t="shared" si="11"/>
        <v>4.1659604166666666</v>
      </c>
      <c r="M25" s="12">
        <v>25</v>
      </c>
      <c r="N25" s="12">
        <f t="shared" si="1"/>
        <v>5500</v>
      </c>
      <c r="O25" s="13">
        <f t="shared" si="21"/>
        <v>66000</v>
      </c>
      <c r="P25" s="14">
        <f t="shared" si="12"/>
        <v>3.3327683333333331</v>
      </c>
      <c r="R25" s="12">
        <v>30</v>
      </c>
      <c r="S25" s="12">
        <f t="shared" si="2"/>
        <v>6600</v>
      </c>
      <c r="T25" s="13">
        <f t="shared" si="22"/>
        <v>79200</v>
      </c>
      <c r="U25" s="14">
        <f t="shared" si="13"/>
        <v>2.7773069444444443</v>
      </c>
      <c r="W25" s="12">
        <v>35</v>
      </c>
      <c r="X25" s="12">
        <f t="shared" si="3"/>
        <v>7700</v>
      </c>
      <c r="Y25" s="13">
        <f t="shared" si="23"/>
        <v>92400</v>
      </c>
      <c r="Z25" s="14">
        <f t="shared" si="14"/>
        <v>2.3805488095238094</v>
      </c>
      <c r="AB25" s="12">
        <v>40</v>
      </c>
      <c r="AC25" s="12">
        <f t="shared" si="4"/>
        <v>8800</v>
      </c>
      <c r="AD25" s="13">
        <f t="shared" si="24"/>
        <v>105600</v>
      </c>
      <c r="AE25" s="14">
        <f t="shared" si="15"/>
        <v>2.0829802083333333</v>
      </c>
    </row>
    <row r="26" spans="1:31" x14ac:dyDescent="0.25">
      <c r="F26" s="11">
        <v>230</v>
      </c>
      <c r="H26" s="12">
        <v>20</v>
      </c>
      <c r="I26" s="12">
        <f t="shared" si="0"/>
        <v>4600</v>
      </c>
      <c r="J26" s="13">
        <f t="shared" si="16"/>
        <v>55200</v>
      </c>
      <c r="K26" s="14">
        <f t="shared" si="11"/>
        <v>4.1279476449275361</v>
      </c>
      <c r="M26" s="12">
        <v>25</v>
      </c>
      <c r="N26" s="12">
        <f t="shared" si="1"/>
        <v>5750</v>
      </c>
      <c r="O26" s="13">
        <f t="shared" si="21"/>
        <v>69000</v>
      </c>
      <c r="P26" s="14">
        <f t="shared" si="12"/>
        <v>3.3023581159420288</v>
      </c>
      <c r="R26" s="12">
        <v>30</v>
      </c>
      <c r="S26" s="12">
        <f t="shared" si="2"/>
        <v>6900</v>
      </c>
      <c r="T26" s="13">
        <f t="shared" si="22"/>
        <v>82800</v>
      </c>
      <c r="U26" s="14">
        <f t="shared" si="13"/>
        <v>2.7519650966183575</v>
      </c>
      <c r="W26" s="12">
        <v>35</v>
      </c>
      <c r="X26" s="12">
        <f t="shared" si="3"/>
        <v>8050</v>
      </c>
      <c r="Y26" s="13">
        <f t="shared" si="23"/>
        <v>96600</v>
      </c>
      <c r="Z26" s="14">
        <f t="shared" si="14"/>
        <v>2.3588272256728779</v>
      </c>
      <c r="AB26" s="12">
        <v>40</v>
      </c>
      <c r="AC26" s="12">
        <f t="shared" si="4"/>
        <v>9200</v>
      </c>
      <c r="AD26" s="13">
        <f t="shared" si="24"/>
        <v>110400</v>
      </c>
      <c r="AE26" s="14">
        <f t="shared" si="15"/>
        <v>2.063973822463768</v>
      </c>
    </row>
    <row r="27" spans="1:31" x14ac:dyDescent="0.25">
      <c r="F27" s="11">
        <v>240</v>
      </c>
      <c r="H27" s="12">
        <v>20</v>
      </c>
      <c r="I27" s="12">
        <f t="shared" si="0"/>
        <v>4800</v>
      </c>
      <c r="J27" s="13">
        <f t="shared" si="16"/>
        <v>57600</v>
      </c>
      <c r="K27" s="14">
        <f t="shared" si="11"/>
        <v>4.0931026041666669</v>
      </c>
      <c r="M27" s="12">
        <v>25</v>
      </c>
      <c r="N27" s="12">
        <f t="shared" si="1"/>
        <v>6000</v>
      </c>
      <c r="O27" s="13">
        <f t="shared" si="21"/>
        <v>72000</v>
      </c>
      <c r="P27" s="14">
        <f t="shared" si="12"/>
        <v>3.274482083333333</v>
      </c>
      <c r="R27" s="12">
        <v>30</v>
      </c>
      <c r="S27" s="12">
        <f t="shared" si="2"/>
        <v>7200</v>
      </c>
      <c r="T27" s="13">
        <f t="shared" si="22"/>
        <v>86400</v>
      </c>
      <c r="U27" s="14">
        <f t="shared" si="13"/>
        <v>2.7287350694444443</v>
      </c>
      <c r="W27" s="12">
        <v>35</v>
      </c>
      <c r="X27" s="12">
        <f t="shared" si="3"/>
        <v>8400</v>
      </c>
      <c r="Y27" s="13">
        <f t="shared" si="23"/>
        <v>100800</v>
      </c>
      <c r="Z27" s="14">
        <f t="shared" si="14"/>
        <v>2.3389157738095236</v>
      </c>
      <c r="AB27" s="12">
        <v>40</v>
      </c>
      <c r="AC27" s="12">
        <f t="shared" si="4"/>
        <v>9600</v>
      </c>
      <c r="AD27" s="13">
        <f t="shared" si="24"/>
        <v>115200</v>
      </c>
      <c r="AE27" s="14">
        <f t="shared" si="15"/>
        <v>2.0465513020833335</v>
      </c>
    </row>
    <row r="28" spans="1:31" x14ac:dyDescent="0.25">
      <c r="F28" s="11">
        <v>250</v>
      </c>
      <c r="H28" s="12">
        <v>20</v>
      </c>
      <c r="I28" s="12">
        <f t="shared" si="0"/>
        <v>5000</v>
      </c>
      <c r="J28" s="13">
        <f t="shared" si="16"/>
        <v>60000</v>
      </c>
      <c r="K28" s="14">
        <f t="shared" si="11"/>
        <v>4.0610451666666663</v>
      </c>
      <c r="M28" s="12">
        <v>25</v>
      </c>
      <c r="N28" s="12">
        <f t="shared" si="1"/>
        <v>6250</v>
      </c>
      <c r="O28" s="13">
        <f t="shared" si="21"/>
        <v>75000</v>
      </c>
      <c r="P28" s="14">
        <f t="shared" si="12"/>
        <v>3.2488361333333331</v>
      </c>
      <c r="R28" s="12">
        <v>30</v>
      </c>
      <c r="S28" s="12">
        <f t="shared" si="2"/>
        <v>7500</v>
      </c>
      <c r="T28" s="13">
        <f t="shared" si="22"/>
        <v>90000</v>
      </c>
      <c r="U28" s="14">
        <f t="shared" si="13"/>
        <v>2.7073634444444443</v>
      </c>
      <c r="W28" s="12">
        <v>35</v>
      </c>
      <c r="X28" s="12">
        <f t="shared" si="3"/>
        <v>8750</v>
      </c>
      <c r="Y28" s="13">
        <f t="shared" si="23"/>
        <v>105000</v>
      </c>
      <c r="Z28" s="14">
        <f t="shared" si="14"/>
        <v>2.320597238095238</v>
      </c>
      <c r="AB28" s="12">
        <v>40</v>
      </c>
      <c r="AC28" s="12">
        <f t="shared" si="4"/>
        <v>10000</v>
      </c>
      <c r="AD28" s="13">
        <f t="shared" si="24"/>
        <v>120000</v>
      </c>
      <c r="AE28" s="14">
        <f t="shared" si="15"/>
        <v>2.0305225833333331</v>
      </c>
    </row>
    <row r="29" spans="1:31" x14ac:dyDescent="0.25">
      <c r="F29" s="11">
        <v>260</v>
      </c>
      <c r="H29" s="12">
        <v>20</v>
      </c>
      <c r="I29" s="12">
        <f t="shared" si="0"/>
        <v>5200</v>
      </c>
      <c r="J29" s="13">
        <f t="shared" si="16"/>
        <v>62400</v>
      </c>
      <c r="K29" s="14">
        <f t="shared" si="11"/>
        <v>4.0314536858974357</v>
      </c>
      <c r="M29" s="12">
        <v>25</v>
      </c>
      <c r="N29" s="12">
        <f t="shared" si="1"/>
        <v>6500</v>
      </c>
      <c r="O29" s="13">
        <f t="shared" si="21"/>
        <v>78000</v>
      </c>
      <c r="P29" s="14">
        <f t="shared" si="12"/>
        <v>3.2251629487179487</v>
      </c>
      <c r="R29" s="12">
        <v>30</v>
      </c>
      <c r="S29" s="12">
        <f t="shared" si="2"/>
        <v>7800</v>
      </c>
      <c r="T29" s="13">
        <f t="shared" si="22"/>
        <v>93600</v>
      </c>
      <c r="U29" s="14">
        <f t="shared" si="13"/>
        <v>2.6876357905982906</v>
      </c>
      <c r="W29" s="12">
        <v>35</v>
      </c>
      <c r="X29" s="12">
        <f t="shared" si="3"/>
        <v>9100</v>
      </c>
      <c r="Y29" s="13">
        <f t="shared" si="23"/>
        <v>109200</v>
      </c>
      <c r="Z29" s="14">
        <f t="shared" si="14"/>
        <v>2.3036878205128204</v>
      </c>
      <c r="AB29" s="12">
        <v>40</v>
      </c>
      <c r="AC29" s="12">
        <f t="shared" si="4"/>
        <v>10400</v>
      </c>
      <c r="AD29" s="13">
        <f t="shared" si="24"/>
        <v>124800</v>
      </c>
      <c r="AE29" s="14">
        <f t="shared" si="15"/>
        <v>2.0157268429487178</v>
      </c>
    </row>
    <row r="30" spans="1:31" x14ac:dyDescent="0.25">
      <c r="F30" s="11">
        <v>270</v>
      </c>
      <c r="H30" s="12">
        <v>20</v>
      </c>
      <c r="I30" s="12">
        <f t="shared" si="0"/>
        <v>5400</v>
      </c>
      <c r="J30" s="13">
        <f t="shared" si="16"/>
        <v>64800</v>
      </c>
      <c r="K30" s="14">
        <f t="shared" si="11"/>
        <v>4.0040541666666662</v>
      </c>
      <c r="M30" s="12">
        <v>25</v>
      </c>
      <c r="N30" s="12">
        <f t="shared" si="1"/>
        <v>6750</v>
      </c>
      <c r="O30" s="13">
        <f t="shared" si="21"/>
        <v>81000</v>
      </c>
      <c r="P30" s="14">
        <f t="shared" si="12"/>
        <v>3.2032433333333334</v>
      </c>
      <c r="R30" s="12">
        <v>30</v>
      </c>
      <c r="S30" s="12">
        <f t="shared" si="2"/>
        <v>8100</v>
      </c>
      <c r="T30" s="13">
        <f t="shared" si="22"/>
        <v>97200</v>
      </c>
      <c r="U30" s="14">
        <f t="shared" si="13"/>
        <v>2.6693694444444445</v>
      </c>
      <c r="W30" s="12">
        <v>35</v>
      </c>
      <c r="X30" s="12">
        <f t="shared" si="3"/>
        <v>9450</v>
      </c>
      <c r="Y30" s="13">
        <f t="shared" si="23"/>
        <v>113400</v>
      </c>
      <c r="Z30" s="14">
        <f t="shared" si="14"/>
        <v>2.2880309523809523</v>
      </c>
      <c r="AB30" s="12">
        <v>40</v>
      </c>
      <c r="AC30" s="12">
        <f t="shared" si="4"/>
        <v>10800</v>
      </c>
      <c r="AD30" s="13">
        <f t="shared" si="24"/>
        <v>129600</v>
      </c>
      <c r="AE30" s="14">
        <f t="shared" si="15"/>
        <v>2.0020270833333331</v>
      </c>
    </row>
    <row r="31" spans="1:31" x14ac:dyDescent="0.25">
      <c r="F31" s="11">
        <v>280</v>
      </c>
      <c r="H31" s="12">
        <v>20</v>
      </c>
      <c r="I31" s="12">
        <f t="shared" si="0"/>
        <v>5600</v>
      </c>
      <c r="J31" s="13">
        <f t="shared" si="16"/>
        <v>67200</v>
      </c>
      <c r="K31" s="14">
        <f t="shared" si="11"/>
        <v>3.9786117559523815</v>
      </c>
      <c r="M31" s="12">
        <v>25</v>
      </c>
      <c r="N31" s="12">
        <f t="shared" si="1"/>
        <v>7000</v>
      </c>
      <c r="O31" s="13">
        <f t="shared" si="21"/>
        <v>84000</v>
      </c>
      <c r="P31" s="14">
        <f t="shared" si="12"/>
        <v>3.1828894047619052</v>
      </c>
      <c r="R31" s="12">
        <v>30</v>
      </c>
      <c r="S31" s="12">
        <f t="shared" si="2"/>
        <v>8400</v>
      </c>
      <c r="T31" s="13">
        <f t="shared" si="22"/>
        <v>100800</v>
      </c>
      <c r="U31" s="14">
        <f t="shared" si="13"/>
        <v>2.6524078373015874</v>
      </c>
      <c r="W31" s="12">
        <v>35</v>
      </c>
      <c r="X31" s="12">
        <f t="shared" si="3"/>
        <v>9800</v>
      </c>
      <c r="Y31" s="13">
        <f t="shared" si="23"/>
        <v>117600</v>
      </c>
      <c r="Z31" s="14">
        <f t="shared" si="14"/>
        <v>2.2734924319727892</v>
      </c>
      <c r="AB31" s="12">
        <v>40</v>
      </c>
      <c r="AC31" s="12">
        <f t="shared" si="4"/>
        <v>11200</v>
      </c>
      <c r="AD31" s="13">
        <f t="shared" si="24"/>
        <v>134400</v>
      </c>
      <c r="AE31" s="14">
        <f t="shared" si="15"/>
        <v>1.9893058779761907</v>
      </c>
    </row>
    <row r="32" spans="1:31" x14ac:dyDescent="0.25">
      <c r="F32" s="11">
        <v>290</v>
      </c>
      <c r="H32" s="12">
        <v>20</v>
      </c>
      <c r="I32" s="12">
        <f t="shared" si="0"/>
        <v>5800</v>
      </c>
      <c r="J32" s="13">
        <f t="shared" si="16"/>
        <v>69600</v>
      </c>
      <c r="K32" s="14">
        <f t="shared" si="11"/>
        <v>3.9549239942528738</v>
      </c>
      <c r="M32" s="12">
        <v>25</v>
      </c>
      <c r="N32" s="12">
        <f t="shared" si="1"/>
        <v>7250</v>
      </c>
      <c r="O32" s="13">
        <f t="shared" si="21"/>
        <v>87000</v>
      </c>
      <c r="P32" s="14">
        <f t="shared" si="12"/>
        <v>3.1639391954022993</v>
      </c>
      <c r="R32" s="12">
        <v>30</v>
      </c>
      <c r="S32" s="12">
        <f t="shared" si="2"/>
        <v>8700</v>
      </c>
      <c r="T32" s="13">
        <f t="shared" si="22"/>
        <v>104400</v>
      </c>
      <c r="U32" s="14">
        <f t="shared" si="13"/>
        <v>2.6366159961685827</v>
      </c>
      <c r="W32" s="12">
        <v>35</v>
      </c>
      <c r="X32" s="12">
        <f t="shared" si="3"/>
        <v>10150</v>
      </c>
      <c r="Y32" s="13">
        <f t="shared" si="23"/>
        <v>121800</v>
      </c>
      <c r="Z32" s="14">
        <f t="shared" si="14"/>
        <v>2.2599565681444993</v>
      </c>
      <c r="AB32" s="12">
        <v>40</v>
      </c>
      <c r="AC32" s="12">
        <f t="shared" si="4"/>
        <v>11600</v>
      </c>
      <c r="AD32" s="13">
        <f t="shared" si="24"/>
        <v>139200</v>
      </c>
      <c r="AE32" s="14">
        <f t="shared" si="15"/>
        <v>1.9774619971264369</v>
      </c>
    </row>
    <row r="33" spans="6:31" x14ac:dyDescent="0.25">
      <c r="F33" s="11">
        <v>300</v>
      </c>
      <c r="H33" s="12">
        <v>20</v>
      </c>
      <c r="I33" s="12">
        <f t="shared" si="0"/>
        <v>6000</v>
      </c>
      <c r="J33" s="13">
        <f t="shared" si="16"/>
        <v>72000</v>
      </c>
      <c r="K33" s="14">
        <f t="shared" si="11"/>
        <v>3.9328154166666671</v>
      </c>
      <c r="M33" s="12">
        <v>25</v>
      </c>
      <c r="N33" s="12">
        <f t="shared" si="1"/>
        <v>7500</v>
      </c>
      <c r="O33" s="13">
        <f t="shared" si="21"/>
        <v>90000</v>
      </c>
      <c r="P33" s="14">
        <f t="shared" si="12"/>
        <v>3.1462523333333334</v>
      </c>
      <c r="R33" s="12">
        <v>30</v>
      </c>
      <c r="S33" s="12">
        <f t="shared" si="2"/>
        <v>9000</v>
      </c>
      <c r="T33" s="13">
        <f t="shared" si="22"/>
        <v>108000</v>
      </c>
      <c r="U33" s="14">
        <f t="shared" si="13"/>
        <v>2.6218769444444447</v>
      </c>
      <c r="W33" s="12">
        <v>35</v>
      </c>
      <c r="X33" s="12">
        <f t="shared" si="3"/>
        <v>10500</v>
      </c>
      <c r="Y33" s="13">
        <f t="shared" si="23"/>
        <v>126000</v>
      </c>
      <c r="Z33" s="14">
        <f t="shared" si="14"/>
        <v>2.2473230952380954</v>
      </c>
      <c r="AB33" s="12">
        <v>40</v>
      </c>
      <c r="AC33" s="12">
        <f t="shared" si="4"/>
        <v>12000</v>
      </c>
      <c r="AD33" s="13">
        <f t="shared" si="24"/>
        <v>144000</v>
      </c>
      <c r="AE33" s="14">
        <f t="shared" si="15"/>
        <v>1.9664077083333336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24656-E57C-4469-8EBE-3940E610AA3F}">
  <dimension ref="A1:AE33"/>
  <sheetViews>
    <sheetView tabSelected="1" workbookViewId="0">
      <selection sqref="A1:XFD1048576"/>
    </sheetView>
  </sheetViews>
  <sheetFormatPr defaultRowHeight="15" x14ac:dyDescent="0.25"/>
  <cols>
    <col min="1" max="1" width="40.140625" style="29" customWidth="1"/>
    <col min="2" max="2" width="8.42578125" style="29" bestFit="1" customWidth="1"/>
    <col min="3" max="4" width="11.5703125" style="29" bestFit="1" customWidth="1"/>
    <col min="5" max="5" width="11.5703125" style="29" customWidth="1"/>
    <col min="6" max="6" width="8.85546875" style="29" customWidth="1"/>
    <col min="7" max="7" width="6.140625" style="29" bestFit="1" customWidth="1"/>
    <col min="8" max="8" width="5.28515625" style="29" bestFit="1" customWidth="1"/>
    <col min="9" max="9" width="7.28515625" style="29" bestFit="1" customWidth="1"/>
    <col min="10" max="10" width="8.28515625" style="29" bestFit="1" customWidth="1"/>
    <col min="11" max="11" width="7.5703125" style="29" bestFit="1" customWidth="1"/>
    <col min="12" max="12" width="9.140625" style="29"/>
    <col min="13" max="13" width="5.28515625" style="29" bestFit="1" customWidth="1"/>
    <col min="14" max="14" width="7.28515625" style="29" bestFit="1" customWidth="1"/>
    <col min="15" max="15" width="8.28515625" style="29" bestFit="1" customWidth="1"/>
    <col min="16" max="16" width="4.140625" style="29" bestFit="1" customWidth="1"/>
    <col min="17" max="17" width="9.140625" style="29"/>
    <col min="18" max="18" width="5.28515625" style="29" bestFit="1" customWidth="1"/>
    <col min="19" max="19" width="7.28515625" style="29" bestFit="1" customWidth="1"/>
    <col min="20" max="20" width="9.28515625" style="29" bestFit="1" customWidth="1"/>
    <col min="21" max="21" width="4.140625" style="29" bestFit="1" customWidth="1"/>
    <col min="22" max="22" width="9.140625" style="29"/>
    <col min="23" max="23" width="5.28515625" style="29" bestFit="1" customWidth="1"/>
    <col min="24" max="24" width="8.28515625" style="29" bestFit="1" customWidth="1"/>
    <col min="25" max="25" width="9.28515625" style="29" bestFit="1" customWidth="1"/>
    <col min="26" max="26" width="4.140625" style="29" bestFit="1" customWidth="1"/>
    <col min="27" max="27" width="9.140625" style="29"/>
    <col min="28" max="28" width="5.28515625" style="29" bestFit="1" customWidth="1"/>
    <col min="29" max="29" width="8.28515625" style="29" bestFit="1" customWidth="1"/>
    <col min="30" max="30" width="9.28515625" style="29" bestFit="1" customWidth="1"/>
    <col min="31" max="31" width="4.140625" style="29" bestFit="1" customWidth="1"/>
    <col min="32" max="16384" width="9.140625" style="29"/>
  </cols>
  <sheetData>
    <row r="1" spans="1:31" x14ac:dyDescent="0.25">
      <c r="A1" s="29" t="s">
        <v>14</v>
      </c>
    </row>
    <row r="2" spans="1:31" x14ac:dyDescent="0.25">
      <c r="A2" s="29" t="s">
        <v>15</v>
      </c>
    </row>
    <row r="3" spans="1:31" x14ac:dyDescent="0.25">
      <c r="H3" s="30" t="s">
        <v>76</v>
      </c>
      <c r="I3" s="30"/>
      <c r="J3" s="30"/>
      <c r="K3" s="30"/>
      <c r="M3" s="30" t="s">
        <v>77</v>
      </c>
      <c r="N3" s="30"/>
      <c r="O3" s="30"/>
      <c r="P3" s="30"/>
      <c r="R3" s="30" t="s">
        <v>78</v>
      </c>
      <c r="S3" s="30"/>
      <c r="T3" s="30"/>
      <c r="U3" s="30"/>
      <c r="W3" s="30" t="s">
        <v>79</v>
      </c>
      <c r="X3" s="30"/>
      <c r="Y3" s="30"/>
      <c r="Z3" s="30"/>
      <c r="AB3" s="30" t="s">
        <v>80</v>
      </c>
      <c r="AC3" s="30"/>
      <c r="AD3" s="30"/>
      <c r="AE3" s="30"/>
    </row>
    <row r="4" spans="1:31" ht="30" x14ac:dyDescent="0.25">
      <c r="A4" s="29" t="s">
        <v>0</v>
      </c>
      <c r="B4" s="29" t="s">
        <v>1</v>
      </c>
      <c r="C4" s="31" t="s">
        <v>73</v>
      </c>
      <c r="D4" s="31" t="s">
        <v>74</v>
      </c>
      <c r="E4" s="31"/>
      <c r="F4" s="32" t="s">
        <v>68</v>
      </c>
      <c r="H4" s="33" t="s">
        <v>69</v>
      </c>
      <c r="I4" s="34" t="s">
        <v>70</v>
      </c>
      <c r="J4" s="34" t="s">
        <v>71</v>
      </c>
      <c r="K4" s="34" t="s">
        <v>72</v>
      </c>
      <c r="M4" s="33" t="s">
        <v>69</v>
      </c>
      <c r="N4" s="34" t="s">
        <v>70</v>
      </c>
      <c r="O4" s="34" t="s">
        <v>71</v>
      </c>
      <c r="P4" s="34" t="s">
        <v>72</v>
      </c>
      <c r="R4" s="33" t="s">
        <v>69</v>
      </c>
      <c r="S4" s="34" t="s">
        <v>70</v>
      </c>
      <c r="T4" s="34" t="s">
        <v>71</v>
      </c>
      <c r="U4" s="34" t="s">
        <v>72</v>
      </c>
      <c r="W4" s="33" t="s">
        <v>69</v>
      </c>
      <c r="X4" s="34" t="s">
        <v>70</v>
      </c>
      <c r="Y4" s="34" t="s">
        <v>71</v>
      </c>
      <c r="Z4" s="34" t="s">
        <v>72</v>
      </c>
      <c r="AB4" s="33" t="s">
        <v>69</v>
      </c>
      <c r="AC4" s="34" t="s">
        <v>70</v>
      </c>
      <c r="AD4" s="34" t="s">
        <v>71</v>
      </c>
      <c r="AE4" s="34" t="s">
        <v>72</v>
      </c>
    </row>
    <row r="5" spans="1:31" x14ac:dyDescent="0.25">
      <c r="A5" s="29" t="s">
        <v>3</v>
      </c>
      <c r="B5" s="29">
        <v>4</v>
      </c>
      <c r="C5" s="35">
        <v>11634</v>
      </c>
      <c r="D5" s="35">
        <f>B5*C5</f>
        <v>46536</v>
      </c>
      <c r="E5" s="35"/>
      <c r="F5" s="31">
        <v>25</v>
      </c>
      <c r="H5" s="36">
        <v>20</v>
      </c>
      <c r="I5" s="36">
        <f t="shared" ref="I5:I33" si="0">F5*H5</f>
        <v>500</v>
      </c>
      <c r="J5" s="37">
        <f>I5*12</f>
        <v>6000</v>
      </c>
      <c r="K5" s="38">
        <f>($D$13+$F5*$D$14)/J5</f>
        <v>14.955784999999999</v>
      </c>
      <c r="M5" s="36">
        <v>25</v>
      </c>
      <c r="N5" s="36">
        <f t="shared" ref="N5:N33" si="1">$F5*M5</f>
        <v>625</v>
      </c>
      <c r="O5" s="37">
        <f>N5*12</f>
        <v>7500</v>
      </c>
      <c r="P5" s="38">
        <f>($D$13+$F5*$D$14)/O5</f>
        <v>11.964627999999999</v>
      </c>
      <c r="R5" s="36">
        <v>30</v>
      </c>
      <c r="S5" s="36">
        <f t="shared" ref="S5:S33" si="2">$F5*R5</f>
        <v>750</v>
      </c>
      <c r="T5" s="37">
        <f>S5*12</f>
        <v>9000</v>
      </c>
      <c r="U5" s="38">
        <f>($D$13+$F5*$D$14)/T5</f>
        <v>9.9705233333333325</v>
      </c>
      <c r="W5" s="36">
        <v>35</v>
      </c>
      <c r="X5" s="36">
        <f t="shared" ref="X5:X33" si="3">$F5*W5</f>
        <v>875</v>
      </c>
      <c r="Y5" s="37">
        <f>X5*12</f>
        <v>10500</v>
      </c>
      <c r="Z5" s="38">
        <f>($D$13+$F5*$D$14)/Y5</f>
        <v>8.546162857142857</v>
      </c>
      <c r="AB5" s="36">
        <v>40</v>
      </c>
      <c r="AC5" s="36">
        <f t="shared" ref="AC5:AC33" si="4">$F5*AB5</f>
        <v>1000</v>
      </c>
      <c r="AD5" s="37">
        <f>AC5*12</f>
        <v>12000</v>
      </c>
      <c r="AE5" s="38">
        <f>($D$13+$F5*$D$14)/AD5</f>
        <v>7.4778924999999994</v>
      </c>
    </row>
    <row r="6" spans="1:31" x14ac:dyDescent="0.25">
      <c r="A6" s="29" t="s">
        <v>4</v>
      </c>
      <c r="B6" s="29">
        <v>4</v>
      </c>
      <c r="C6" s="35">
        <v>277</v>
      </c>
      <c r="D6" s="35">
        <f t="shared" ref="D6:D12" si="5">B6*C6</f>
        <v>1108</v>
      </c>
      <c r="E6" s="35"/>
      <c r="F6" s="31">
        <v>30</v>
      </c>
      <c r="H6" s="36">
        <v>20</v>
      </c>
      <c r="I6" s="36">
        <f t="shared" si="0"/>
        <v>600</v>
      </c>
      <c r="J6" s="37">
        <f t="shared" ref="J6:J7" si="6">I6*12</f>
        <v>7200</v>
      </c>
      <c r="K6" s="38">
        <f>($D$13+$F6*$D$14)/J6</f>
        <v>13.011765277777776</v>
      </c>
      <c r="M6" s="36">
        <v>25</v>
      </c>
      <c r="N6" s="36">
        <f t="shared" si="1"/>
        <v>750</v>
      </c>
      <c r="O6" s="37">
        <f t="shared" ref="O6:O7" si="7">N6*12</f>
        <v>9000</v>
      </c>
      <c r="P6" s="38">
        <f>($D$13+$F6*$D$14)/O6</f>
        <v>10.409412222222221</v>
      </c>
      <c r="R6" s="36">
        <v>30</v>
      </c>
      <c r="S6" s="36">
        <f t="shared" si="2"/>
        <v>900</v>
      </c>
      <c r="T6" s="37">
        <f t="shared" ref="T6:T7" si="8">S6*12</f>
        <v>10800</v>
      </c>
      <c r="U6" s="38">
        <f>($D$13+$F6*$D$14)/T6</f>
        <v>8.6745101851851842</v>
      </c>
      <c r="W6" s="36">
        <v>35</v>
      </c>
      <c r="X6" s="36">
        <f t="shared" si="3"/>
        <v>1050</v>
      </c>
      <c r="Y6" s="37">
        <f t="shared" ref="Y6:Y7" si="9">X6*12</f>
        <v>12600</v>
      </c>
      <c r="Z6" s="38">
        <f>($D$13+$F6*$D$14)/Y6</f>
        <v>7.4352944444444438</v>
      </c>
      <c r="AB6" s="36">
        <v>40</v>
      </c>
      <c r="AC6" s="36">
        <f t="shared" si="4"/>
        <v>1200</v>
      </c>
      <c r="AD6" s="37">
        <f t="shared" ref="AD6:AD7" si="10">AC6*12</f>
        <v>14400</v>
      </c>
      <c r="AE6" s="38">
        <f>($D$13+$F6*$D$14)/AD6</f>
        <v>6.5058826388888882</v>
      </c>
    </row>
    <row r="7" spans="1:31" x14ac:dyDescent="0.25">
      <c r="A7" s="29" t="s">
        <v>38</v>
      </c>
      <c r="B7" s="29">
        <v>1</v>
      </c>
      <c r="C7" s="35">
        <v>14500</v>
      </c>
      <c r="D7" s="35">
        <f t="shared" si="5"/>
        <v>14500</v>
      </c>
      <c r="E7" s="35"/>
      <c r="F7" s="31">
        <v>40</v>
      </c>
      <c r="H7" s="36">
        <v>20</v>
      </c>
      <c r="I7" s="36">
        <f t="shared" si="0"/>
        <v>800</v>
      </c>
      <c r="J7" s="37">
        <f t="shared" si="6"/>
        <v>9600</v>
      </c>
      <c r="K7" s="38">
        <f t="shared" ref="K6:K33" si="11">($D$13+$F7*$D$14)/J7</f>
        <v>10.581740624999998</v>
      </c>
      <c r="M7" s="36">
        <v>25</v>
      </c>
      <c r="N7" s="36">
        <f t="shared" si="1"/>
        <v>1000</v>
      </c>
      <c r="O7" s="37">
        <f t="shared" si="7"/>
        <v>12000</v>
      </c>
      <c r="P7" s="38">
        <f t="shared" ref="P7:P33" si="12">($D$13+$F7*$D$14)/O7</f>
        <v>8.4653925000000001</v>
      </c>
      <c r="R7" s="36">
        <v>30</v>
      </c>
      <c r="S7" s="36">
        <f t="shared" si="2"/>
        <v>1200</v>
      </c>
      <c r="T7" s="37">
        <f t="shared" si="8"/>
        <v>14400</v>
      </c>
      <c r="U7" s="38">
        <f t="shared" ref="U7:U33" si="13">($D$13+$F7*$D$14)/T7</f>
        <v>7.0544937499999998</v>
      </c>
      <c r="W7" s="36">
        <v>35</v>
      </c>
      <c r="X7" s="36">
        <f t="shared" si="3"/>
        <v>1400</v>
      </c>
      <c r="Y7" s="37">
        <f t="shared" si="9"/>
        <v>16800</v>
      </c>
      <c r="Z7" s="38">
        <f t="shared" ref="Z7:Z33" si="14">($D$13+$F7*$D$14)/Y7</f>
        <v>6.0467089285714284</v>
      </c>
      <c r="AB7" s="36">
        <v>40</v>
      </c>
      <c r="AC7" s="36">
        <f t="shared" si="4"/>
        <v>1600</v>
      </c>
      <c r="AD7" s="37">
        <f t="shared" si="10"/>
        <v>19200</v>
      </c>
      <c r="AE7" s="38">
        <f t="shared" ref="AE7:AE33" si="15">($D$13+$F7*$D$14)/AD7</f>
        <v>5.2908703124999992</v>
      </c>
    </row>
    <row r="8" spans="1:31" x14ac:dyDescent="0.25">
      <c r="A8" s="29" t="s">
        <v>58</v>
      </c>
      <c r="B8" s="29">
        <v>2</v>
      </c>
      <c r="C8" s="35">
        <v>320</v>
      </c>
      <c r="D8" s="35">
        <f t="shared" si="5"/>
        <v>640</v>
      </c>
      <c r="E8" s="35"/>
      <c r="F8" s="31">
        <v>50</v>
      </c>
      <c r="H8" s="36">
        <v>20</v>
      </c>
      <c r="I8" s="36">
        <f t="shared" si="0"/>
        <v>1000</v>
      </c>
      <c r="J8" s="37">
        <f>I8*12</f>
        <v>12000</v>
      </c>
      <c r="K8" s="38">
        <f t="shared" si="11"/>
        <v>9.1237258333333333</v>
      </c>
      <c r="M8" s="36">
        <v>25</v>
      </c>
      <c r="N8" s="36">
        <f t="shared" si="1"/>
        <v>1250</v>
      </c>
      <c r="O8" s="37">
        <f>N8*12</f>
        <v>15000</v>
      </c>
      <c r="P8" s="38">
        <f t="shared" si="12"/>
        <v>7.2989806666666661</v>
      </c>
      <c r="R8" s="36">
        <v>30</v>
      </c>
      <c r="S8" s="36">
        <f t="shared" si="2"/>
        <v>1500</v>
      </c>
      <c r="T8" s="37">
        <f>S8*12</f>
        <v>18000</v>
      </c>
      <c r="U8" s="38">
        <f t="shared" si="13"/>
        <v>6.0824838888888886</v>
      </c>
      <c r="W8" s="36">
        <v>35</v>
      </c>
      <c r="X8" s="36">
        <f t="shared" si="3"/>
        <v>1750</v>
      </c>
      <c r="Y8" s="37">
        <f>X8*12</f>
        <v>21000</v>
      </c>
      <c r="Z8" s="38">
        <f t="shared" si="14"/>
        <v>5.2135576190476183</v>
      </c>
      <c r="AB8" s="36">
        <v>40</v>
      </c>
      <c r="AC8" s="36">
        <f t="shared" si="4"/>
        <v>2000</v>
      </c>
      <c r="AD8" s="37">
        <f>AC8*12</f>
        <v>24000</v>
      </c>
      <c r="AE8" s="38">
        <f t="shared" si="15"/>
        <v>4.5618629166666667</v>
      </c>
    </row>
    <row r="9" spans="1:31" x14ac:dyDescent="0.25">
      <c r="A9" s="29" t="s">
        <v>65</v>
      </c>
      <c r="B9" s="29">
        <v>1</v>
      </c>
      <c r="C9" s="35">
        <v>3500</v>
      </c>
      <c r="D9" s="35">
        <f t="shared" si="5"/>
        <v>3500</v>
      </c>
      <c r="E9" s="35"/>
      <c r="F9" s="31">
        <v>60</v>
      </c>
      <c r="H9" s="36">
        <v>20</v>
      </c>
      <c r="I9" s="36">
        <f t="shared" si="0"/>
        <v>1200</v>
      </c>
      <c r="J9" s="37">
        <f t="shared" ref="J9:J33" si="16">I9*12</f>
        <v>14400</v>
      </c>
      <c r="K9" s="38">
        <f t="shared" si="11"/>
        <v>8.1517159722222221</v>
      </c>
      <c r="M9" s="36">
        <v>25</v>
      </c>
      <c r="N9" s="36">
        <f t="shared" si="1"/>
        <v>1500</v>
      </c>
      <c r="O9" s="37">
        <f t="shared" ref="O9:O13" si="17">N9*12</f>
        <v>18000</v>
      </c>
      <c r="P9" s="38">
        <f t="shared" si="12"/>
        <v>6.5213727777777777</v>
      </c>
      <c r="R9" s="36">
        <v>30</v>
      </c>
      <c r="S9" s="36">
        <f t="shared" si="2"/>
        <v>1800</v>
      </c>
      <c r="T9" s="37">
        <f t="shared" ref="T9:T13" si="18">S9*12</f>
        <v>21600</v>
      </c>
      <c r="U9" s="38">
        <f t="shared" si="13"/>
        <v>5.4344773148148144</v>
      </c>
      <c r="W9" s="36">
        <v>35</v>
      </c>
      <c r="X9" s="36">
        <f t="shared" si="3"/>
        <v>2100</v>
      </c>
      <c r="Y9" s="37">
        <f t="shared" ref="Y9:Y13" si="19">X9*12</f>
        <v>25200</v>
      </c>
      <c r="Z9" s="38">
        <f t="shared" si="14"/>
        <v>4.6581234126984121</v>
      </c>
      <c r="AB9" s="36">
        <v>40</v>
      </c>
      <c r="AC9" s="36">
        <f t="shared" si="4"/>
        <v>2400</v>
      </c>
      <c r="AD9" s="37">
        <f t="shared" ref="AD9:AD13" si="20">AC9*12</f>
        <v>28800</v>
      </c>
      <c r="AE9" s="38">
        <f t="shared" si="15"/>
        <v>4.0758579861111111</v>
      </c>
    </row>
    <row r="10" spans="1:31" x14ac:dyDescent="0.25">
      <c r="A10" s="29" t="s">
        <v>5</v>
      </c>
      <c r="B10" s="29">
        <v>2</v>
      </c>
      <c r="C10" s="35">
        <v>1366.5</v>
      </c>
      <c r="D10" s="35">
        <f t="shared" si="5"/>
        <v>2733</v>
      </c>
      <c r="E10" s="35"/>
      <c r="F10" s="31">
        <v>70</v>
      </c>
      <c r="H10" s="36">
        <v>20</v>
      </c>
      <c r="I10" s="36">
        <f t="shared" si="0"/>
        <v>1400</v>
      </c>
      <c r="J10" s="37">
        <f t="shared" si="16"/>
        <v>16800</v>
      </c>
      <c r="K10" s="38">
        <f t="shared" si="11"/>
        <v>7.457423214285714</v>
      </c>
      <c r="M10" s="36">
        <v>25</v>
      </c>
      <c r="N10" s="36">
        <f t="shared" si="1"/>
        <v>1750</v>
      </c>
      <c r="O10" s="37">
        <f t="shared" si="17"/>
        <v>21000</v>
      </c>
      <c r="P10" s="38">
        <f t="shared" si="12"/>
        <v>5.9659385714285706</v>
      </c>
      <c r="R10" s="36">
        <v>30</v>
      </c>
      <c r="S10" s="36">
        <f t="shared" si="2"/>
        <v>2100</v>
      </c>
      <c r="T10" s="37">
        <f t="shared" si="18"/>
        <v>25200</v>
      </c>
      <c r="U10" s="38">
        <f t="shared" si="13"/>
        <v>4.9716154761904763</v>
      </c>
      <c r="W10" s="36">
        <v>35</v>
      </c>
      <c r="X10" s="36">
        <f t="shared" si="3"/>
        <v>2450</v>
      </c>
      <c r="Y10" s="37">
        <f t="shared" si="19"/>
        <v>29400</v>
      </c>
      <c r="Z10" s="38">
        <f t="shared" si="14"/>
        <v>4.2613846938775506</v>
      </c>
      <c r="AB10" s="36">
        <v>40</v>
      </c>
      <c r="AC10" s="36">
        <f t="shared" si="4"/>
        <v>2800</v>
      </c>
      <c r="AD10" s="37">
        <f t="shared" si="20"/>
        <v>33600</v>
      </c>
      <c r="AE10" s="38">
        <f t="shared" si="15"/>
        <v>3.728711607142857</v>
      </c>
    </row>
    <row r="11" spans="1:31" x14ac:dyDescent="0.25">
      <c r="A11" s="29" t="s">
        <v>6</v>
      </c>
      <c r="B11" s="29">
        <v>1</v>
      </c>
      <c r="C11" s="35">
        <v>914.87</v>
      </c>
      <c r="D11" s="35">
        <f t="shared" si="5"/>
        <v>914.87</v>
      </c>
      <c r="E11" s="35"/>
      <c r="F11" s="31">
        <v>80</v>
      </c>
      <c r="H11" s="36">
        <v>20</v>
      </c>
      <c r="I11" s="36">
        <f t="shared" si="0"/>
        <v>1600</v>
      </c>
      <c r="J11" s="37">
        <f t="shared" si="16"/>
        <v>19200</v>
      </c>
      <c r="K11" s="38">
        <f t="shared" si="11"/>
        <v>6.9367036458333331</v>
      </c>
      <c r="M11" s="36">
        <v>25</v>
      </c>
      <c r="N11" s="36">
        <f t="shared" si="1"/>
        <v>2000</v>
      </c>
      <c r="O11" s="37">
        <f t="shared" si="17"/>
        <v>24000</v>
      </c>
      <c r="P11" s="38">
        <f t="shared" si="12"/>
        <v>5.5493629166666665</v>
      </c>
      <c r="R11" s="36">
        <v>30</v>
      </c>
      <c r="S11" s="36">
        <f t="shared" si="2"/>
        <v>2400</v>
      </c>
      <c r="T11" s="37">
        <f t="shared" si="18"/>
        <v>28800</v>
      </c>
      <c r="U11" s="38">
        <f t="shared" si="13"/>
        <v>4.6244690972222218</v>
      </c>
      <c r="W11" s="36">
        <v>35</v>
      </c>
      <c r="X11" s="36">
        <f t="shared" si="3"/>
        <v>2800</v>
      </c>
      <c r="Y11" s="37">
        <f t="shared" si="19"/>
        <v>33600</v>
      </c>
      <c r="Z11" s="38">
        <f t="shared" si="14"/>
        <v>3.9638306547619044</v>
      </c>
      <c r="AB11" s="36">
        <v>40</v>
      </c>
      <c r="AC11" s="36">
        <f t="shared" si="4"/>
        <v>3200</v>
      </c>
      <c r="AD11" s="37">
        <f t="shared" si="20"/>
        <v>38400</v>
      </c>
      <c r="AE11" s="38">
        <f t="shared" si="15"/>
        <v>3.4683518229166665</v>
      </c>
    </row>
    <row r="12" spans="1:31" ht="15.75" thickBot="1" x14ac:dyDescent="0.3">
      <c r="A12" s="39" t="s">
        <v>7</v>
      </c>
      <c r="B12" s="39">
        <v>2</v>
      </c>
      <c r="C12" s="40">
        <v>26.42</v>
      </c>
      <c r="D12" s="40">
        <f t="shared" si="5"/>
        <v>52.84</v>
      </c>
      <c r="E12" s="41"/>
      <c r="F12" s="31">
        <v>90</v>
      </c>
      <c r="H12" s="36">
        <v>20</v>
      </c>
      <c r="I12" s="36">
        <f t="shared" si="0"/>
        <v>1800</v>
      </c>
      <c r="J12" s="37">
        <f t="shared" si="16"/>
        <v>21600</v>
      </c>
      <c r="K12" s="38">
        <f t="shared" si="11"/>
        <v>6.5316995370370368</v>
      </c>
      <c r="M12" s="36">
        <v>25</v>
      </c>
      <c r="N12" s="36">
        <f t="shared" si="1"/>
        <v>2250</v>
      </c>
      <c r="O12" s="37">
        <f t="shared" si="17"/>
        <v>27000</v>
      </c>
      <c r="P12" s="38">
        <f t="shared" si="12"/>
        <v>5.2253596296296294</v>
      </c>
      <c r="R12" s="36">
        <v>30</v>
      </c>
      <c r="S12" s="36">
        <f t="shared" si="2"/>
        <v>2700</v>
      </c>
      <c r="T12" s="37">
        <f t="shared" si="18"/>
        <v>32400</v>
      </c>
      <c r="U12" s="38">
        <f t="shared" si="13"/>
        <v>4.3544663580246912</v>
      </c>
      <c r="W12" s="36">
        <v>35</v>
      </c>
      <c r="X12" s="36">
        <f t="shared" si="3"/>
        <v>3150</v>
      </c>
      <c r="Y12" s="37">
        <f t="shared" si="19"/>
        <v>37800</v>
      </c>
      <c r="Z12" s="38">
        <f t="shared" si="14"/>
        <v>3.7323997354497354</v>
      </c>
      <c r="AB12" s="36">
        <v>40</v>
      </c>
      <c r="AC12" s="36">
        <f t="shared" si="4"/>
        <v>3600</v>
      </c>
      <c r="AD12" s="37">
        <f t="shared" si="20"/>
        <v>43200</v>
      </c>
      <c r="AE12" s="38">
        <f t="shared" si="15"/>
        <v>3.2658497685185184</v>
      </c>
    </row>
    <row r="13" spans="1:31" ht="15.75" thickTop="1" x14ac:dyDescent="0.25">
      <c r="A13" s="42" t="s">
        <v>75</v>
      </c>
      <c r="B13" s="43" t="s">
        <v>13</v>
      </c>
      <c r="C13" s="35"/>
      <c r="D13" s="44">
        <f>SUM(D5:D12)</f>
        <v>69984.709999999992</v>
      </c>
      <c r="E13" s="44"/>
      <c r="F13" s="31">
        <v>100</v>
      </c>
      <c r="H13" s="36">
        <v>20</v>
      </c>
      <c r="I13" s="36">
        <f t="shared" si="0"/>
        <v>2000</v>
      </c>
      <c r="J13" s="37">
        <f t="shared" si="16"/>
        <v>24000</v>
      </c>
      <c r="K13" s="38">
        <f t="shared" si="11"/>
        <v>6.2076962499999997</v>
      </c>
      <c r="M13" s="36">
        <v>25</v>
      </c>
      <c r="N13" s="36">
        <f t="shared" si="1"/>
        <v>2500</v>
      </c>
      <c r="O13" s="37">
        <f t="shared" si="17"/>
        <v>30000</v>
      </c>
      <c r="P13" s="38">
        <f t="shared" si="12"/>
        <v>4.9661569999999999</v>
      </c>
      <c r="R13" s="36">
        <v>30</v>
      </c>
      <c r="S13" s="36">
        <f t="shared" si="2"/>
        <v>3000</v>
      </c>
      <c r="T13" s="37">
        <f t="shared" si="18"/>
        <v>36000</v>
      </c>
      <c r="U13" s="38">
        <f t="shared" si="13"/>
        <v>4.1384641666666662</v>
      </c>
      <c r="W13" s="36">
        <v>35</v>
      </c>
      <c r="X13" s="36">
        <f t="shared" si="3"/>
        <v>3500</v>
      </c>
      <c r="Y13" s="37">
        <f t="shared" si="19"/>
        <v>42000</v>
      </c>
      <c r="Z13" s="38">
        <f t="shared" si="14"/>
        <v>3.5472549999999998</v>
      </c>
      <c r="AB13" s="36">
        <v>40</v>
      </c>
      <c r="AC13" s="36">
        <f t="shared" si="4"/>
        <v>4000</v>
      </c>
      <c r="AD13" s="37">
        <f t="shared" si="20"/>
        <v>48000</v>
      </c>
      <c r="AE13" s="38">
        <f t="shared" si="15"/>
        <v>3.1038481249999998</v>
      </c>
    </row>
    <row r="14" spans="1:31" x14ac:dyDescent="0.25">
      <c r="A14" s="45" t="s">
        <v>82</v>
      </c>
      <c r="D14" s="46">
        <v>790</v>
      </c>
      <c r="F14" s="31">
        <v>110</v>
      </c>
      <c r="H14" s="36">
        <v>20</v>
      </c>
      <c r="I14" s="36">
        <f t="shared" si="0"/>
        <v>2200</v>
      </c>
      <c r="J14" s="37">
        <f>I14*12</f>
        <v>26400</v>
      </c>
      <c r="K14" s="38">
        <f t="shared" si="11"/>
        <v>5.9426026515151511</v>
      </c>
      <c r="M14" s="36">
        <v>25</v>
      </c>
      <c r="N14" s="36">
        <f t="shared" si="1"/>
        <v>2750</v>
      </c>
      <c r="O14" s="37">
        <f>N14*12</f>
        <v>33000</v>
      </c>
      <c r="P14" s="38">
        <f t="shared" si="12"/>
        <v>4.7540821212121207</v>
      </c>
      <c r="R14" s="36">
        <v>30</v>
      </c>
      <c r="S14" s="36">
        <f t="shared" si="2"/>
        <v>3300</v>
      </c>
      <c r="T14" s="37">
        <f>S14*12</f>
        <v>39600</v>
      </c>
      <c r="U14" s="38">
        <f t="shared" si="13"/>
        <v>3.9617351010101007</v>
      </c>
      <c r="W14" s="36">
        <v>35</v>
      </c>
      <c r="X14" s="36">
        <f t="shared" si="3"/>
        <v>3850</v>
      </c>
      <c r="Y14" s="37">
        <f>X14*12</f>
        <v>46200</v>
      </c>
      <c r="Z14" s="38">
        <f t="shared" si="14"/>
        <v>3.3957729437229434</v>
      </c>
      <c r="AB14" s="36">
        <v>40</v>
      </c>
      <c r="AC14" s="36">
        <f t="shared" si="4"/>
        <v>4400</v>
      </c>
      <c r="AD14" s="37">
        <f>AC14*12</f>
        <v>52800</v>
      </c>
      <c r="AE14" s="38">
        <f t="shared" si="15"/>
        <v>2.9713013257575756</v>
      </c>
    </row>
    <row r="15" spans="1:31" x14ac:dyDescent="0.25">
      <c r="F15" s="31">
        <v>120</v>
      </c>
      <c r="H15" s="36">
        <v>20</v>
      </c>
      <c r="I15" s="36">
        <f t="shared" si="0"/>
        <v>2400</v>
      </c>
      <c r="J15" s="37">
        <f t="shared" si="16"/>
        <v>28800</v>
      </c>
      <c r="K15" s="38">
        <f t="shared" si="11"/>
        <v>5.7216913194444441</v>
      </c>
      <c r="M15" s="36">
        <v>25</v>
      </c>
      <c r="N15" s="36">
        <f t="shared" si="1"/>
        <v>3000</v>
      </c>
      <c r="O15" s="37">
        <f t="shared" ref="O15:O33" si="21">N15*12</f>
        <v>36000</v>
      </c>
      <c r="P15" s="38">
        <f t="shared" si="12"/>
        <v>4.5773530555555553</v>
      </c>
      <c r="R15" s="36">
        <v>30</v>
      </c>
      <c r="S15" s="36">
        <f t="shared" si="2"/>
        <v>3600</v>
      </c>
      <c r="T15" s="37">
        <f t="shared" ref="T15:T33" si="22">S15*12</f>
        <v>43200</v>
      </c>
      <c r="U15" s="38">
        <f t="shared" si="13"/>
        <v>3.8144608796296295</v>
      </c>
      <c r="W15" s="36">
        <v>35</v>
      </c>
      <c r="X15" s="36">
        <f t="shared" si="3"/>
        <v>4200</v>
      </c>
      <c r="Y15" s="37">
        <f t="shared" ref="Y15:Y33" si="23">X15*12</f>
        <v>50400</v>
      </c>
      <c r="Z15" s="38">
        <f t="shared" si="14"/>
        <v>3.2695378968253967</v>
      </c>
      <c r="AB15" s="36">
        <v>40</v>
      </c>
      <c r="AC15" s="36">
        <f t="shared" si="4"/>
        <v>4800</v>
      </c>
      <c r="AD15" s="37">
        <f t="shared" ref="AD15:AD33" si="24">AC15*12</f>
        <v>57600</v>
      </c>
      <c r="AE15" s="38">
        <f t="shared" si="15"/>
        <v>2.860845659722222</v>
      </c>
    </row>
    <row r="16" spans="1:31" x14ac:dyDescent="0.25">
      <c r="A16" s="29" t="s">
        <v>83</v>
      </c>
      <c r="D16" s="29">
        <v>170</v>
      </c>
      <c r="F16" s="31">
        <v>130</v>
      </c>
      <c r="H16" s="36">
        <v>20</v>
      </c>
      <c r="I16" s="36">
        <f t="shared" si="0"/>
        <v>2600</v>
      </c>
      <c r="J16" s="37">
        <f t="shared" si="16"/>
        <v>31200</v>
      </c>
      <c r="K16" s="38">
        <f t="shared" si="11"/>
        <v>5.5347663461538463</v>
      </c>
      <c r="M16" s="36">
        <v>25</v>
      </c>
      <c r="N16" s="36">
        <f t="shared" si="1"/>
        <v>3250</v>
      </c>
      <c r="O16" s="37">
        <f t="shared" si="21"/>
        <v>39000</v>
      </c>
      <c r="P16" s="38">
        <f t="shared" si="12"/>
        <v>4.4278130769230764</v>
      </c>
      <c r="R16" s="36">
        <v>30</v>
      </c>
      <c r="S16" s="36">
        <f t="shared" si="2"/>
        <v>3900</v>
      </c>
      <c r="T16" s="37">
        <f t="shared" si="22"/>
        <v>46800</v>
      </c>
      <c r="U16" s="38">
        <f t="shared" si="13"/>
        <v>3.6898442307692307</v>
      </c>
      <c r="W16" s="36">
        <v>35</v>
      </c>
      <c r="X16" s="36">
        <f t="shared" si="3"/>
        <v>4550</v>
      </c>
      <c r="Y16" s="37">
        <f t="shared" si="23"/>
        <v>54600</v>
      </c>
      <c r="Z16" s="38">
        <f t="shared" si="14"/>
        <v>3.162723626373626</v>
      </c>
      <c r="AB16" s="36">
        <v>40</v>
      </c>
      <c r="AC16" s="36">
        <f t="shared" si="4"/>
        <v>5200</v>
      </c>
      <c r="AD16" s="37">
        <f t="shared" si="24"/>
        <v>62400</v>
      </c>
      <c r="AE16" s="38">
        <f t="shared" si="15"/>
        <v>2.7673831730769232</v>
      </c>
    </row>
    <row r="17" spans="1:31" x14ac:dyDescent="0.25">
      <c r="A17" s="29" t="s">
        <v>84</v>
      </c>
      <c r="D17" s="29">
        <f>ROUNDUP(D16*60%,0)</f>
        <v>102</v>
      </c>
      <c r="F17" s="31">
        <v>140</v>
      </c>
      <c r="H17" s="36">
        <v>20</v>
      </c>
      <c r="I17" s="36">
        <f t="shared" si="0"/>
        <v>2800</v>
      </c>
      <c r="J17" s="37">
        <f t="shared" si="16"/>
        <v>33600</v>
      </c>
      <c r="K17" s="38">
        <f t="shared" si="11"/>
        <v>5.3745449404761905</v>
      </c>
      <c r="M17" s="36">
        <v>25</v>
      </c>
      <c r="N17" s="36">
        <f t="shared" si="1"/>
        <v>3500</v>
      </c>
      <c r="O17" s="37">
        <f t="shared" si="21"/>
        <v>42000</v>
      </c>
      <c r="P17" s="38">
        <f t="shared" si="12"/>
        <v>4.2996359523809522</v>
      </c>
      <c r="R17" s="36">
        <v>30</v>
      </c>
      <c r="S17" s="36">
        <f t="shared" si="2"/>
        <v>4200</v>
      </c>
      <c r="T17" s="37">
        <f t="shared" si="22"/>
        <v>50400</v>
      </c>
      <c r="U17" s="38">
        <f t="shared" si="13"/>
        <v>3.58302996031746</v>
      </c>
      <c r="W17" s="36">
        <v>35</v>
      </c>
      <c r="X17" s="36">
        <f t="shared" si="3"/>
        <v>4900</v>
      </c>
      <c r="Y17" s="37">
        <f t="shared" si="23"/>
        <v>58800</v>
      </c>
      <c r="Z17" s="38">
        <f t="shared" si="14"/>
        <v>3.071168537414966</v>
      </c>
      <c r="AB17" s="36">
        <v>40</v>
      </c>
      <c r="AC17" s="36">
        <f t="shared" si="4"/>
        <v>5600</v>
      </c>
      <c r="AD17" s="37">
        <f t="shared" si="24"/>
        <v>67200</v>
      </c>
      <c r="AE17" s="38">
        <f t="shared" si="15"/>
        <v>2.6872724702380952</v>
      </c>
    </row>
    <row r="18" spans="1:31" x14ac:dyDescent="0.25">
      <c r="F18" s="31">
        <v>150</v>
      </c>
      <c r="H18" s="36">
        <v>20</v>
      </c>
      <c r="I18" s="36">
        <f t="shared" si="0"/>
        <v>3000</v>
      </c>
      <c r="J18" s="37">
        <f t="shared" si="16"/>
        <v>36000</v>
      </c>
      <c r="K18" s="38">
        <f t="shared" si="11"/>
        <v>5.2356863888888885</v>
      </c>
      <c r="M18" s="36">
        <v>25</v>
      </c>
      <c r="N18" s="36">
        <f t="shared" si="1"/>
        <v>3750</v>
      </c>
      <c r="O18" s="37">
        <f t="shared" si="21"/>
        <v>45000</v>
      </c>
      <c r="P18" s="38">
        <f t="shared" si="12"/>
        <v>4.1885491111111106</v>
      </c>
      <c r="R18" s="36">
        <v>30</v>
      </c>
      <c r="S18" s="36">
        <f t="shared" si="2"/>
        <v>4500</v>
      </c>
      <c r="T18" s="37">
        <f t="shared" si="22"/>
        <v>54000</v>
      </c>
      <c r="U18" s="38">
        <f t="shared" si="13"/>
        <v>3.4904575925925925</v>
      </c>
      <c r="W18" s="36">
        <v>35</v>
      </c>
      <c r="X18" s="36">
        <f t="shared" si="3"/>
        <v>5250</v>
      </c>
      <c r="Y18" s="37">
        <f t="shared" si="23"/>
        <v>63000</v>
      </c>
      <c r="Z18" s="38">
        <f t="shared" si="14"/>
        <v>2.9918207936507937</v>
      </c>
      <c r="AB18" s="36">
        <v>40</v>
      </c>
      <c r="AC18" s="36">
        <f t="shared" si="4"/>
        <v>6000</v>
      </c>
      <c r="AD18" s="37">
        <f t="shared" si="24"/>
        <v>72000</v>
      </c>
      <c r="AE18" s="38">
        <f t="shared" si="15"/>
        <v>2.6178431944444442</v>
      </c>
    </row>
    <row r="19" spans="1:31" x14ac:dyDescent="0.25">
      <c r="F19" s="31">
        <v>160</v>
      </c>
      <c r="H19" s="36">
        <v>20</v>
      </c>
      <c r="I19" s="36">
        <f t="shared" si="0"/>
        <v>3200</v>
      </c>
      <c r="J19" s="37">
        <f t="shared" si="16"/>
        <v>38400</v>
      </c>
      <c r="K19" s="38">
        <f t="shared" si="11"/>
        <v>5.1141851562499996</v>
      </c>
      <c r="M19" s="36">
        <v>25</v>
      </c>
      <c r="N19" s="36">
        <f t="shared" si="1"/>
        <v>4000</v>
      </c>
      <c r="O19" s="37">
        <f t="shared" si="21"/>
        <v>48000</v>
      </c>
      <c r="P19" s="38">
        <f t="shared" si="12"/>
        <v>4.0913481249999997</v>
      </c>
      <c r="R19" s="36">
        <v>30</v>
      </c>
      <c r="S19" s="36">
        <f t="shared" si="2"/>
        <v>4800</v>
      </c>
      <c r="T19" s="37">
        <f t="shared" si="22"/>
        <v>57600</v>
      </c>
      <c r="U19" s="38">
        <f t="shared" si="13"/>
        <v>3.4094567708333332</v>
      </c>
      <c r="W19" s="36">
        <v>35</v>
      </c>
      <c r="X19" s="36">
        <f t="shared" si="3"/>
        <v>5600</v>
      </c>
      <c r="Y19" s="37">
        <f t="shared" si="23"/>
        <v>67200</v>
      </c>
      <c r="Z19" s="38">
        <f t="shared" si="14"/>
        <v>2.9223915178571427</v>
      </c>
      <c r="AB19" s="36">
        <v>40</v>
      </c>
      <c r="AC19" s="36">
        <f t="shared" si="4"/>
        <v>6400</v>
      </c>
      <c r="AD19" s="37">
        <f t="shared" si="24"/>
        <v>76800</v>
      </c>
      <c r="AE19" s="38">
        <f t="shared" si="15"/>
        <v>2.5570925781249998</v>
      </c>
    </row>
    <row r="20" spans="1:31" x14ac:dyDescent="0.25">
      <c r="F20" s="31">
        <v>170</v>
      </c>
      <c r="H20" s="36">
        <v>20</v>
      </c>
      <c r="I20" s="36">
        <f t="shared" si="0"/>
        <v>3400</v>
      </c>
      <c r="J20" s="37">
        <f t="shared" si="16"/>
        <v>40800</v>
      </c>
      <c r="K20" s="38">
        <f t="shared" si="11"/>
        <v>5.0069781862745097</v>
      </c>
      <c r="M20" s="36">
        <v>25</v>
      </c>
      <c r="N20" s="36">
        <f t="shared" si="1"/>
        <v>4250</v>
      </c>
      <c r="O20" s="37">
        <f t="shared" si="21"/>
        <v>51000</v>
      </c>
      <c r="P20" s="38">
        <f t="shared" si="12"/>
        <v>4.005582549019608</v>
      </c>
      <c r="R20" s="36">
        <v>30</v>
      </c>
      <c r="S20" s="36">
        <f t="shared" si="2"/>
        <v>5100</v>
      </c>
      <c r="T20" s="37">
        <f t="shared" si="22"/>
        <v>61200</v>
      </c>
      <c r="U20" s="38">
        <f t="shared" si="13"/>
        <v>3.3379854575163397</v>
      </c>
      <c r="W20" s="36">
        <v>35</v>
      </c>
      <c r="X20" s="36">
        <f t="shared" si="3"/>
        <v>5950</v>
      </c>
      <c r="Y20" s="37">
        <f t="shared" si="23"/>
        <v>71400</v>
      </c>
      <c r="Z20" s="38">
        <f t="shared" si="14"/>
        <v>2.8611303921568627</v>
      </c>
      <c r="AB20" s="36">
        <v>40</v>
      </c>
      <c r="AC20" s="36">
        <f t="shared" si="4"/>
        <v>6800</v>
      </c>
      <c r="AD20" s="37">
        <f t="shared" si="24"/>
        <v>81600</v>
      </c>
      <c r="AE20" s="38">
        <f t="shared" si="15"/>
        <v>2.5034890931372549</v>
      </c>
    </row>
    <row r="21" spans="1:31" x14ac:dyDescent="0.25">
      <c r="F21" s="31">
        <v>180</v>
      </c>
      <c r="H21" s="36">
        <v>20</v>
      </c>
      <c r="I21" s="36">
        <f t="shared" si="0"/>
        <v>3600</v>
      </c>
      <c r="J21" s="37">
        <f t="shared" si="16"/>
        <v>43200</v>
      </c>
      <c r="K21" s="38">
        <f t="shared" si="11"/>
        <v>4.9116831018518514</v>
      </c>
      <c r="M21" s="36">
        <v>25</v>
      </c>
      <c r="N21" s="36">
        <f t="shared" si="1"/>
        <v>4500</v>
      </c>
      <c r="O21" s="37">
        <f t="shared" si="21"/>
        <v>54000</v>
      </c>
      <c r="P21" s="38">
        <f t="shared" si="12"/>
        <v>3.9293464814814811</v>
      </c>
      <c r="R21" s="36">
        <v>30</v>
      </c>
      <c r="S21" s="36">
        <f t="shared" si="2"/>
        <v>5400</v>
      </c>
      <c r="T21" s="37">
        <f t="shared" si="22"/>
        <v>64800</v>
      </c>
      <c r="U21" s="38">
        <f t="shared" si="13"/>
        <v>3.2744554012345679</v>
      </c>
      <c r="W21" s="36">
        <v>35</v>
      </c>
      <c r="X21" s="36">
        <f t="shared" si="3"/>
        <v>6300</v>
      </c>
      <c r="Y21" s="37">
        <f t="shared" si="23"/>
        <v>75600</v>
      </c>
      <c r="Z21" s="38">
        <f t="shared" si="14"/>
        <v>2.8066760582010581</v>
      </c>
      <c r="AB21" s="36">
        <v>40</v>
      </c>
      <c r="AC21" s="36">
        <f t="shared" si="4"/>
        <v>7200</v>
      </c>
      <c r="AD21" s="37">
        <f t="shared" si="24"/>
        <v>86400</v>
      </c>
      <c r="AE21" s="38">
        <f t="shared" si="15"/>
        <v>2.4558415509259257</v>
      </c>
    </row>
    <row r="22" spans="1:31" x14ac:dyDescent="0.25">
      <c r="F22" s="31">
        <v>190</v>
      </c>
      <c r="H22" s="36">
        <v>20</v>
      </c>
      <c r="I22" s="36">
        <f t="shared" si="0"/>
        <v>3800</v>
      </c>
      <c r="J22" s="37">
        <f t="shared" si="16"/>
        <v>45600</v>
      </c>
      <c r="K22" s="38">
        <f t="shared" si="11"/>
        <v>4.8264190789473682</v>
      </c>
      <c r="M22" s="36">
        <v>25</v>
      </c>
      <c r="N22" s="36">
        <f t="shared" si="1"/>
        <v>4750</v>
      </c>
      <c r="O22" s="37">
        <f t="shared" si="21"/>
        <v>57000</v>
      </c>
      <c r="P22" s="38">
        <f t="shared" si="12"/>
        <v>3.8611352631578946</v>
      </c>
      <c r="R22" s="36">
        <v>30</v>
      </c>
      <c r="S22" s="36">
        <f t="shared" si="2"/>
        <v>5700</v>
      </c>
      <c r="T22" s="37">
        <f t="shared" si="22"/>
        <v>68400</v>
      </c>
      <c r="U22" s="38">
        <f t="shared" si="13"/>
        <v>3.2176127192982453</v>
      </c>
      <c r="W22" s="36">
        <v>35</v>
      </c>
      <c r="X22" s="36">
        <f t="shared" si="3"/>
        <v>6650</v>
      </c>
      <c r="Y22" s="37">
        <f t="shared" si="23"/>
        <v>79800</v>
      </c>
      <c r="Z22" s="38">
        <f t="shared" si="14"/>
        <v>2.7579537593984962</v>
      </c>
      <c r="AB22" s="36">
        <v>40</v>
      </c>
      <c r="AC22" s="36">
        <f t="shared" si="4"/>
        <v>7600</v>
      </c>
      <c r="AD22" s="37">
        <f t="shared" si="24"/>
        <v>91200</v>
      </c>
      <c r="AE22" s="38">
        <f t="shared" si="15"/>
        <v>2.4132095394736841</v>
      </c>
    </row>
    <row r="23" spans="1:31" x14ac:dyDescent="0.25">
      <c r="F23" s="31">
        <v>200</v>
      </c>
      <c r="H23" s="36">
        <v>20</v>
      </c>
      <c r="I23" s="36">
        <f t="shared" si="0"/>
        <v>4000</v>
      </c>
      <c r="J23" s="37">
        <f t="shared" si="16"/>
        <v>48000</v>
      </c>
      <c r="K23" s="38">
        <f t="shared" si="11"/>
        <v>4.7496814583333329</v>
      </c>
      <c r="M23" s="36">
        <v>25</v>
      </c>
      <c r="N23" s="36">
        <f t="shared" si="1"/>
        <v>5000</v>
      </c>
      <c r="O23" s="37">
        <f t="shared" si="21"/>
        <v>60000</v>
      </c>
      <c r="P23" s="38">
        <f t="shared" si="12"/>
        <v>3.7997451666666664</v>
      </c>
      <c r="R23" s="36">
        <v>30</v>
      </c>
      <c r="S23" s="36">
        <f t="shared" si="2"/>
        <v>6000</v>
      </c>
      <c r="T23" s="37">
        <f t="shared" si="22"/>
        <v>72000</v>
      </c>
      <c r="U23" s="38">
        <f t="shared" si="13"/>
        <v>3.1664543055555554</v>
      </c>
      <c r="W23" s="36">
        <v>35</v>
      </c>
      <c r="X23" s="36">
        <f t="shared" si="3"/>
        <v>7000</v>
      </c>
      <c r="Y23" s="37">
        <f t="shared" si="23"/>
        <v>84000</v>
      </c>
      <c r="Z23" s="38">
        <f t="shared" si="14"/>
        <v>2.7141036904761906</v>
      </c>
      <c r="AB23" s="36">
        <v>40</v>
      </c>
      <c r="AC23" s="36">
        <f t="shared" si="4"/>
        <v>8000</v>
      </c>
      <c r="AD23" s="37">
        <f t="shared" si="24"/>
        <v>96000</v>
      </c>
      <c r="AE23" s="38">
        <f t="shared" si="15"/>
        <v>2.3748407291666664</v>
      </c>
    </row>
    <row r="24" spans="1:31" x14ac:dyDescent="0.25">
      <c r="F24" s="31">
        <v>210</v>
      </c>
      <c r="H24" s="36">
        <v>20</v>
      </c>
      <c r="I24" s="36">
        <f t="shared" si="0"/>
        <v>4200</v>
      </c>
      <c r="J24" s="37">
        <f t="shared" si="16"/>
        <v>50400</v>
      </c>
      <c r="K24" s="38">
        <f t="shared" si="11"/>
        <v>4.6802521825396823</v>
      </c>
      <c r="M24" s="36">
        <v>25</v>
      </c>
      <c r="N24" s="36">
        <f t="shared" si="1"/>
        <v>5250</v>
      </c>
      <c r="O24" s="37">
        <f t="shared" si="21"/>
        <v>63000</v>
      </c>
      <c r="P24" s="38">
        <f t="shared" si="12"/>
        <v>3.744201746031746</v>
      </c>
      <c r="R24" s="36">
        <v>30</v>
      </c>
      <c r="S24" s="36">
        <f t="shared" si="2"/>
        <v>6300</v>
      </c>
      <c r="T24" s="37">
        <f t="shared" si="22"/>
        <v>75600</v>
      </c>
      <c r="U24" s="38">
        <f t="shared" si="13"/>
        <v>3.1201681216931214</v>
      </c>
      <c r="W24" s="36">
        <v>35</v>
      </c>
      <c r="X24" s="36">
        <f t="shared" si="3"/>
        <v>7350</v>
      </c>
      <c r="Y24" s="37">
        <f t="shared" si="23"/>
        <v>88200</v>
      </c>
      <c r="Z24" s="38">
        <f t="shared" si="14"/>
        <v>2.674429818594104</v>
      </c>
      <c r="AB24" s="36">
        <v>40</v>
      </c>
      <c r="AC24" s="36">
        <f t="shared" si="4"/>
        <v>8400</v>
      </c>
      <c r="AD24" s="37">
        <f t="shared" si="24"/>
        <v>100800</v>
      </c>
      <c r="AE24" s="38">
        <f t="shared" si="15"/>
        <v>2.3401260912698412</v>
      </c>
    </row>
    <row r="25" spans="1:31" x14ac:dyDescent="0.25">
      <c r="F25" s="31">
        <v>220</v>
      </c>
      <c r="H25" s="36">
        <v>20</v>
      </c>
      <c r="I25" s="36">
        <f t="shared" si="0"/>
        <v>4400</v>
      </c>
      <c r="J25" s="37">
        <f t="shared" si="16"/>
        <v>52800</v>
      </c>
      <c r="K25" s="38">
        <f t="shared" si="11"/>
        <v>4.617134659090909</v>
      </c>
      <c r="M25" s="36">
        <v>25</v>
      </c>
      <c r="N25" s="36">
        <f t="shared" si="1"/>
        <v>5500</v>
      </c>
      <c r="O25" s="37">
        <f t="shared" si="21"/>
        <v>66000</v>
      </c>
      <c r="P25" s="38">
        <f t="shared" si="12"/>
        <v>3.6937077272727272</v>
      </c>
      <c r="R25" s="36">
        <v>30</v>
      </c>
      <c r="S25" s="36">
        <f t="shared" si="2"/>
        <v>6600</v>
      </c>
      <c r="T25" s="37">
        <f t="shared" si="22"/>
        <v>79200</v>
      </c>
      <c r="U25" s="38">
        <f t="shared" si="13"/>
        <v>3.0780897727272727</v>
      </c>
      <c r="W25" s="36">
        <v>35</v>
      </c>
      <c r="X25" s="36">
        <f t="shared" si="3"/>
        <v>7700</v>
      </c>
      <c r="Y25" s="37">
        <f t="shared" si="23"/>
        <v>92400</v>
      </c>
      <c r="Z25" s="38">
        <f t="shared" si="14"/>
        <v>2.6383626623376624</v>
      </c>
      <c r="AB25" s="36">
        <v>40</v>
      </c>
      <c r="AC25" s="36">
        <f t="shared" si="4"/>
        <v>8800</v>
      </c>
      <c r="AD25" s="37">
        <f t="shared" si="24"/>
        <v>105600</v>
      </c>
      <c r="AE25" s="38">
        <f t="shared" si="15"/>
        <v>2.3085673295454545</v>
      </c>
    </row>
    <row r="26" spans="1:31" x14ac:dyDescent="0.25">
      <c r="F26" s="31">
        <v>230</v>
      </c>
      <c r="H26" s="36">
        <v>20</v>
      </c>
      <c r="I26" s="36">
        <f t="shared" si="0"/>
        <v>4600</v>
      </c>
      <c r="J26" s="37">
        <f t="shared" si="16"/>
        <v>55200</v>
      </c>
      <c r="K26" s="38">
        <f t="shared" si="11"/>
        <v>4.5595056159420286</v>
      </c>
      <c r="M26" s="36">
        <v>25</v>
      </c>
      <c r="N26" s="36">
        <f t="shared" si="1"/>
        <v>5750</v>
      </c>
      <c r="O26" s="37">
        <f t="shared" si="21"/>
        <v>69000</v>
      </c>
      <c r="P26" s="38">
        <f t="shared" si="12"/>
        <v>3.6476044927536231</v>
      </c>
      <c r="R26" s="36">
        <v>30</v>
      </c>
      <c r="S26" s="36">
        <f t="shared" si="2"/>
        <v>6900</v>
      </c>
      <c r="T26" s="37">
        <f t="shared" si="22"/>
        <v>82800</v>
      </c>
      <c r="U26" s="38">
        <f t="shared" si="13"/>
        <v>3.0396704106280192</v>
      </c>
      <c r="W26" s="36">
        <v>35</v>
      </c>
      <c r="X26" s="36">
        <f t="shared" si="3"/>
        <v>8050</v>
      </c>
      <c r="Y26" s="37">
        <f t="shared" si="23"/>
        <v>96600</v>
      </c>
      <c r="Z26" s="38">
        <f t="shared" si="14"/>
        <v>2.6054317805383023</v>
      </c>
      <c r="AB26" s="36">
        <v>40</v>
      </c>
      <c r="AC26" s="36">
        <f t="shared" si="4"/>
        <v>9200</v>
      </c>
      <c r="AD26" s="37">
        <f t="shared" si="24"/>
        <v>110400</v>
      </c>
      <c r="AE26" s="38">
        <f t="shared" si="15"/>
        <v>2.2797528079710143</v>
      </c>
    </row>
    <row r="27" spans="1:31" x14ac:dyDescent="0.25">
      <c r="F27" s="31">
        <v>240</v>
      </c>
      <c r="H27" s="36">
        <v>20</v>
      </c>
      <c r="I27" s="36">
        <f t="shared" si="0"/>
        <v>4800</v>
      </c>
      <c r="J27" s="37">
        <f t="shared" si="16"/>
        <v>57600</v>
      </c>
      <c r="K27" s="38">
        <f t="shared" si="11"/>
        <v>4.5066789930555551</v>
      </c>
      <c r="M27" s="36">
        <v>25</v>
      </c>
      <c r="N27" s="36">
        <f t="shared" si="1"/>
        <v>6000</v>
      </c>
      <c r="O27" s="37">
        <f t="shared" si="21"/>
        <v>72000</v>
      </c>
      <c r="P27" s="38">
        <f t="shared" si="12"/>
        <v>3.6053431944444445</v>
      </c>
      <c r="R27" s="36">
        <v>30</v>
      </c>
      <c r="S27" s="36">
        <f t="shared" si="2"/>
        <v>7200</v>
      </c>
      <c r="T27" s="37">
        <f t="shared" si="22"/>
        <v>86400</v>
      </c>
      <c r="U27" s="38">
        <f t="shared" si="13"/>
        <v>3.0044526620370369</v>
      </c>
      <c r="W27" s="36">
        <v>35</v>
      </c>
      <c r="X27" s="36">
        <f t="shared" si="3"/>
        <v>8400</v>
      </c>
      <c r="Y27" s="37">
        <f t="shared" si="23"/>
        <v>100800</v>
      </c>
      <c r="Z27" s="38">
        <f t="shared" si="14"/>
        <v>2.5752451388888886</v>
      </c>
      <c r="AB27" s="36">
        <v>40</v>
      </c>
      <c r="AC27" s="36">
        <f t="shared" si="4"/>
        <v>9600</v>
      </c>
      <c r="AD27" s="37">
        <f t="shared" si="24"/>
        <v>115200</v>
      </c>
      <c r="AE27" s="38">
        <f t="shared" si="15"/>
        <v>2.2533394965277775</v>
      </c>
    </row>
    <row r="28" spans="1:31" x14ac:dyDescent="0.25">
      <c r="F28" s="31">
        <v>250</v>
      </c>
      <c r="H28" s="36">
        <v>20</v>
      </c>
      <c r="I28" s="36">
        <f t="shared" si="0"/>
        <v>5000</v>
      </c>
      <c r="J28" s="37">
        <f t="shared" si="16"/>
        <v>60000</v>
      </c>
      <c r="K28" s="38">
        <f t="shared" si="11"/>
        <v>4.4580784999999992</v>
      </c>
      <c r="M28" s="36">
        <v>25</v>
      </c>
      <c r="N28" s="36">
        <f t="shared" si="1"/>
        <v>6250</v>
      </c>
      <c r="O28" s="37">
        <f t="shared" si="21"/>
        <v>75000</v>
      </c>
      <c r="P28" s="38">
        <f t="shared" si="12"/>
        <v>3.5664627999999996</v>
      </c>
      <c r="R28" s="36">
        <v>30</v>
      </c>
      <c r="S28" s="36">
        <f t="shared" si="2"/>
        <v>7500</v>
      </c>
      <c r="T28" s="37">
        <f t="shared" si="22"/>
        <v>90000</v>
      </c>
      <c r="U28" s="38">
        <f t="shared" si="13"/>
        <v>2.9720523333333331</v>
      </c>
      <c r="W28" s="36">
        <v>35</v>
      </c>
      <c r="X28" s="36">
        <f t="shared" si="3"/>
        <v>8750</v>
      </c>
      <c r="Y28" s="37">
        <f t="shared" si="23"/>
        <v>105000</v>
      </c>
      <c r="Z28" s="38">
        <f t="shared" si="14"/>
        <v>2.5474734285714282</v>
      </c>
      <c r="AB28" s="36">
        <v>40</v>
      </c>
      <c r="AC28" s="36">
        <f t="shared" si="4"/>
        <v>10000</v>
      </c>
      <c r="AD28" s="37">
        <f t="shared" si="24"/>
        <v>120000</v>
      </c>
      <c r="AE28" s="38">
        <f t="shared" si="15"/>
        <v>2.2290392499999996</v>
      </c>
    </row>
    <row r="29" spans="1:31" x14ac:dyDescent="0.25">
      <c r="F29" s="31">
        <v>260</v>
      </c>
      <c r="H29" s="36">
        <v>20</v>
      </c>
      <c r="I29" s="36">
        <f t="shared" si="0"/>
        <v>5200</v>
      </c>
      <c r="J29" s="37">
        <f t="shared" si="16"/>
        <v>62400</v>
      </c>
      <c r="K29" s="38">
        <f t="shared" si="11"/>
        <v>4.4132165064102562</v>
      </c>
      <c r="M29" s="36">
        <v>25</v>
      </c>
      <c r="N29" s="36">
        <f t="shared" si="1"/>
        <v>6500</v>
      </c>
      <c r="O29" s="37">
        <f t="shared" si="21"/>
        <v>78000</v>
      </c>
      <c r="P29" s="38">
        <f t="shared" si="12"/>
        <v>3.5305732051282046</v>
      </c>
      <c r="R29" s="36">
        <v>30</v>
      </c>
      <c r="S29" s="36">
        <f t="shared" si="2"/>
        <v>7800</v>
      </c>
      <c r="T29" s="37">
        <f t="shared" si="22"/>
        <v>93600</v>
      </c>
      <c r="U29" s="38">
        <f t="shared" si="13"/>
        <v>2.942144337606837</v>
      </c>
      <c r="W29" s="36">
        <v>35</v>
      </c>
      <c r="X29" s="36">
        <f t="shared" si="3"/>
        <v>9100</v>
      </c>
      <c r="Y29" s="37">
        <f t="shared" si="23"/>
        <v>109200</v>
      </c>
      <c r="Z29" s="38">
        <f t="shared" si="14"/>
        <v>2.5218380036630035</v>
      </c>
      <c r="AB29" s="36">
        <v>40</v>
      </c>
      <c r="AC29" s="36">
        <f t="shared" si="4"/>
        <v>10400</v>
      </c>
      <c r="AD29" s="37">
        <f t="shared" si="24"/>
        <v>124800</v>
      </c>
      <c r="AE29" s="38">
        <f t="shared" si="15"/>
        <v>2.2066082532051281</v>
      </c>
    </row>
    <row r="30" spans="1:31" x14ac:dyDescent="0.25">
      <c r="F30" s="31">
        <v>270</v>
      </c>
      <c r="H30" s="36">
        <v>20</v>
      </c>
      <c r="I30" s="36">
        <f t="shared" si="0"/>
        <v>5400</v>
      </c>
      <c r="J30" s="37">
        <f t="shared" si="16"/>
        <v>64800</v>
      </c>
      <c r="K30" s="38">
        <f t="shared" si="11"/>
        <v>4.3716776234567893</v>
      </c>
      <c r="M30" s="36">
        <v>25</v>
      </c>
      <c r="N30" s="36">
        <f t="shared" si="1"/>
        <v>6750</v>
      </c>
      <c r="O30" s="37">
        <f t="shared" si="21"/>
        <v>81000</v>
      </c>
      <c r="P30" s="38">
        <f t="shared" si="12"/>
        <v>3.4973420987654316</v>
      </c>
      <c r="R30" s="36">
        <v>30</v>
      </c>
      <c r="S30" s="36">
        <f t="shared" si="2"/>
        <v>8100</v>
      </c>
      <c r="T30" s="37">
        <f t="shared" si="22"/>
        <v>97200</v>
      </c>
      <c r="U30" s="38">
        <f t="shared" si="13"/>
        <v>2.9144517489711932</v>
      </c>
      <c r="W30" s="36">
        <v>35</v>
      </c>
      <c r="X30" s="36">
        <f t="shared" si="3"/>
        <v>9450</v>
      </c>
      <c r="Y30" s="37">
        <f t="shared" si="23"/>
        <v>113400</v>
      </c>
      <c r="Z30" s="38">
        <f t="shared" si="14"/>
        <v>2.4981014991181656</v>
      </c>
      <c r="AB30" s="36">
        <v>40</v>
      </c>
      <c r="AC30" s="36">
        <f t="shared" si="4"/>
        <v>10800</v>
      </c>
      <c r="AD30" s="37">
        <f t="shared" si="24"/>
        <v>129600</v>
      </c>
      <c r="AE30" s="38">
        <f t="shared" si="15"/>
        <v>2.1858388117283947</v>
      </c>
    </row>
    <row r="31" spans="1:31" x14ac:dyDescent="0.25">
      <c r="F31" s="31">
        <v>280</v>
      </c>
      <c r="H31" s="36">
        <v>20</v>
      </c>
      <c r="I31" s="36">
        <f t="shared" si="0"/>
        <v>5600</v>
      </c>
      <c r="J31" s="37">
        <f t="shared" si="16"/>
        <v>67200</v>
      </c>
      <c r="K31" s="38">
        <f t="shared" si="11"/>
        <v>4.3331058035714278</v>
      </c>
      <c r="M31" s="36">
        <v>25</v>
      </c>
      <c r="N31" s="36">
        <f t="shared" si="1"/>
        <v>7000</v>
      </c>
      <c r="O31" s="37">
        <f t="shared" si="21"/>
        <v>84000</v>
      </c>
      <c r="P31" s="38">
        <f t="shared" si="12"/>
        <v>3.4664846428571425</v>
      </c>
      <c r="R31" s="36">
        <v>30</v>
      </c>
      <c r="S31" s="36">
        <f t="shared" si="2"/>
        <v>8400</v>
      </c>
      <c r="T31" s="37">
        <f t="shared" si="22"/>
        <v>100800</v>
      </c>
      <c r="U31" s="38">
        <f t="shared" si="13"/>
        <v>2.8887372023809519</v>
      </c>
      <c r="W31" s="36">
        <v>35</v>
      </c>
      <c r="X31" s="36">
        <f t="shared" si="3"/>
        <v>9800</v>
      </c>
      <c r="Y31" s="37">
        <f t="shared" si="23"/>
        <v>117600</v>
      </c>
      <c r="Z31" s="38">
        <f t="shared" si="14"/>
        <v>2.4760604591836732</v>
      </c>
      <c r="AB31" s="36">
        <v>40</v>
      </c>
      <c r="AC31" s="36">
        <f t="shared" si="4"/>
        <v>11200</v>
      </c>
      <c r="AD31" s="37">
        <f t="shared" si="24"/>
        <v>134400</v>
      </c>
      <c r="AE31" s="38">
        <f t="shared" si="15"/>
        <v>2.1665529017857139</v>
      </c>
    </row>
    <row r="32" spans="1:31" x14ac:dyDescent="0.25">
      <c r="F32" s="31">
        <v>290</v>
      </c>
      <c r="H32" s="36">
        <v>20</v>
      </c>
      <c r="I32" s="36">
        <f t="shared" si="0"/>
        <v>5800</v>
      </c>
      <c r="J32" s="37">
        <f t="shared" si="16"/>
        <v>69600</v>
      </c>
      <c r="K32" s="38">
        <f t="shared" si="11"/>
        <v>4.2971941091954013</v>
      </c>
      <c r="M32" s="36">
        <v>25</v>
      </c>
      <c r="N32" s="36">
        <f t="shared" si="1"/>
        <v>7250</v>
      </c>
      <c r="O32" s="37">
        <f t="shared" si="21"/>
        <v>87000</v>
      </c>
      <c r="P32" s="38">
        <f t="shared" si="12"/>
        <v>3.4377552873563215</v>
      </c>
      <c r="R32" s="36">
        <v>30</v>
      </c>
      <c r="S32" s="36">
        <f t="shared" si="2"/>
        <v>8700</v>
      </c>
      <c r="T32" s="37">
        <f t="shared" si="22"/>
        <v>104400</v>
      </c>
      <c r="U32" s="38">
        <f t="shared" si="13"/>
        <v>2.8647960727969344</v>
      </c>
      <c r="W32" s="36">
        <v>35</v>
      </c>
      <c r="X32" s="36">
        <f t="shared" si="3"/>
        <v>10150</v>
      </c>
      <c r="Y32" s="37">
        <f t="shared" si="23"/>
        <v>121800</v>
      </c>
      <c r="Z32" s="38">
        <f t="shared" si="14"/>
        <v>2.4555394909688011</v>
      </c>
      <c r="AB32" s="36">
        <v>40</v>
      </c>
      <c r="AC32" s="36">
        <f t="shared" si="4"/>
        <v>11600</v>
      </c>
      <c r="AD32" s="37">
        <f t="shared" si="24"/>
        <v>139200</v>
      </c>
      <c r="AE32" s="38">
        <f t="shared" si="15"/>
        <v>2.1485970545977007</v>
      </c>
    </row>
    <row r="33" spans="6:31" x14ac:dyDescent="0.25">
      <c r="F33" s="31">
        <v>300</v>
      </c>
      <c r="H33" s="36">
        <v>20</v>
      </c>
      <c r="I33" s="36">
        <f t="shared" si="0"/>
        <v>6000</v>
      </c>
      <c r="J33" s="37">
        <f t="shared" si="16"/>
        <v>72000</v>
      </c>
      <c r="K33" s="38">
        <f t="shared" si="11"/>
        <v>4.2636765277777773</v>
      </c>
      <c r="M33" s="36">
        <v>25</v>
      </c>
      <c r="N33" s="36">
        <f t="shared" si="1"/>
        <v>7500</v>
      </c>
      <c r="O33" s="37">
        <f t="shared" si="21"/>
        <v>90000</v>
      </c>
      <c r="P33" s="38">
        <f t="shared" si="12"/>
        <v>3.4109412222222217</v>
      </c>
      <c r="R33" s="36">
        <v>30</v>
      </c>
      <c r="S33" s="36">
        <f t="shared" si="2"/>
        <v>9000</v>
      </c>
      <c r="T33" s="37">
        <f t="shared" si="22"/>
        <v>108000</v>
      </c>
      <c r="U33" s="38">
        <f t="shared" si="13"/>
        <v>2.8424510185185183</v>
      </c>
      <c r="W33" s="36">
        <v>35</v>
      </c>
      <c r="X33" s="36">
        <f t="shared" si="3"/>
        <v>10500</v>
      </c>
      <c r="Y33" s="37">
        <f t="shared" si="23"/>
        <v>126000</v>
      </c>
      <c r="Z33" s="38">
        <f t="shared" si="14"/>
        <v>2.4363865873015871</v>
      </c>
      <c r="AB33" s="36">
        <v>40</v>
      </c>
      <c r="AC33" s="36">
        <f t="shared" si="4"/>
        <v>12000</v>
      </c>
      <c r="AD33" s="37">
        <f t="shared" si="24"/>
        <v>144000</v>
      </c>
      <c r="AE33" s="38">
        <f t="shared" si="15"/>
        <v>2.1318382638888886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9C6B-D686-420F-8DFB-3E85B73D6616}">
  <dimension ref="A1:AE33"/>
  <sheetViews>
    <sheetView tabSelected="1" workbookViewId="0">
      <selection sqref="A1:XFD1048576"/>
    </sheetView>
  </sheetViews>
  <sheetFormatPr defaultRowHeight="15" x14ac:dyDescent="0.25"/>
  <cols>
    <col min="1" max="1" width="40.140625" style="29" customWidth="1"/>
    <col min="2" max="2" width="8.42578125" style="29" bestFit="1" customWidth="1"/>
    <col min="3" max="4" width="11.5703125" style="29" bestFit="1" customWidth="1"/>
    <col min="5" max="5" width="11.5703125" style="29" customWidth="1"/>
    <col min="6" max="6" width="8.85546875" style="29" customWidth="1"/>
    <col min="7" max="7" width="6.140625" style="29" bestFit="1" customWidth="1"/>
    <col min="8" max="8" width="5.28515625" style="29" bestFit="1" customWidth="1"/>
    <col min="9" max="9" width="7.28515625" style="29" bestFit="1" customWidth="1"/>
    <col min="10" max="10" width="8.28515625" style="29" bestFit="1" customWidth="1"/>
    <col min="11" max="11" width="7.5703125" style="29" bestFit="1" customWidth="1"/>
    <col min="12" max="12" width="9.140625" style="29"/>
    <col min="13" max="13" width="5.28515625" style="29" bestFit="1" customWidth="1"/>
    <col min="14" max="14" width="7.28515625" style="29" bestFit="1" customWidth="1"/>
    <col min="15" max="15" width="8.28515625" style="29" bestFit="1" customWidth="1"/>
    <col min="16" max="16" width="4.140625" style="29" bestFit="1" customWidth="1"/>
    <col min="17" max="17" width="9.140625" style="29"/>
    <col min="18" max="18" width="5.28515625" style="29" bestFit="1" customWidth="1"/>
    <col min="19" max="19" width="7.28515625" style="29" bestFit="1" customWidth="1"/>
    <col min="20" max="20" width="9.28515625" style="29" bestFit="1" customWidth="1"/>
    <col min="21" max="21" width="4.140625" style="29" bestFit="1" customWidth="1"/>
    <col min="22" max="22" width="9.140625" style="29"/>
    <col min="23" max="23" width="5.28515625" style="29" bestFit="1" customWidth="1"/>
    <col min="24" max="24" width="8.28515625" style="29" bestFit="1" customWidth="1"/>
    <col min="25" max="25" width="9.28515625" style="29" bestFit="1" customWidth="1"/>
    <col min="26" max="26" width="4.140625" style="29" bestFit="1" customWidth="1"/>
    <col min="27" max="27" width="9.140625" style="29"/>
    <col min="28" max="28" width="5.28515625" style="29" bestFit="1" customWidth="1"/>
    <col min="29" max="29" width="8.28515625" style="29" bestFit="1" customWidth="1"/>
    <col min="30" max="30" width="9.28515625" style="29" bestFit="1" customWidth="1"/>
    <col min="31" max="31" width="4.140625" style="29" bestFit="1" customWidth="1"/>
    <col min="32" max="16384" width="9.140625" style="29"/>
  </cols>
  <sheetData>
    <row r="1" spans="1:31" x14ac:dyDescent="0.25">
      <c r="A1" s="29" t="s">
        <v>16</v>
      </c>
    </row>
    <row r="3" spans="1:31" x14ac:dyDescent="0.25">
      <c r="H3" s="30" t="s">
        <v>76</v>
      </c>
      <c r="I3" s="30"/>
      <c r="J3" s="30"/>
      <c r="K3" s="30"/>
      <c r="M3" s="30" t="s">
        <v>77</v>
      </c>
      <c r="N3" s="30"/>
      <c r="O3" s="30"/>
      <c r="P3" s="30"/>
      <c r="R3" s="30" t="s">
        <v>78</v>
      </c>
      <c r="S3" s="30"/>
      <c r="T3" s="30"/>
      <c r="U3" s="30"/>
      <c r="W3" s="30" t="s">
        <v>79</v>
      </c>
      <c r="X3" s="30"/>
      <c r="Y3" s="30"/>
      <c r="Z3" s="30"/>
      <c r="AB3" s="30" t="s">
        <v>80</v>
      </c>
      <c r="AC3" s="30"/>
      <c r="AD3" s="30"/>
      <c r="AE3" s="30"/>
    </row>
    <row r="4" spans="1:31" ht="30" x14ac:dyDescent="0.25">
      <c r="A4" s="29" t="s">
        <v>0</v>
      </c>
      <c r="B4" s="29" t="s">
        <v>1</v>
      </c>
      <c r="C4" s="31" t="s">
        <v>73</v>
      </c>
      <c r="D4" s="31" t="s">
        <v>74</v>
      </c>
      <c r="E4" s="31"/>
      <c r="F4" s="32" t="s">
        <v>68</v>
      </c>
      <c r="H4" s="33" t="s">
        <v>69</v>
      </c>
      <c r="I4" s="34" t="s">
        <v>70</v>
      </c>
      <c r="J4" s="34" t="s">
        <v>71</v>
      </c>
      <c r="K4" s="34" t="s">
        <v>72</v>
      </c>
      <c r="M4" s="33" t="s">
        <v>69</v>
      </c>
      <c r="N4" s="34" t="s">
        <v>70</v>
      </c>
      <c r="O4" s="34" t="s">
        <v>71</v>
      </c>
      <c r="P4" s="34" t="s">
        <v>72</v>
      </c>
      <c r="R4" s="33" t="s">
        <v>69</v>
      </c>
      <c r="S4" s="34" t="s">
        <v>70</v>
      </c>
      <c r="T4" s="34" t="s">
        <v>71</v>
      </c>
      <c r="U4" s="34" t="s">
        <v>72</v>
      </c>
      <c r="W4" s="33" t="s">
        <v>69</v>
      </c>
      <c r="X4" s="34" t="s">
        <v>70</v>
      </c>
      <c r="Y4" s="34" t="s">
        <v>71</v>
      </c>
      <c r="Z4" s="34" t="s">
        <v>72</v>
      </c>
      <c r="AB4" s="33" t="s">
        <v>69</v>
      </c>
      <c r="AC4" s="34" t="s">
        <v>70</v>
      </c>
      <c r="AD4" s="34" t="s">
        <v>71</v>
      </c>
      <c r="AE4" s="34" t="s">
        <v>72</v>
      </c>
    </row>
    <row r="5" spans="1:31" x14ac:dyDescent="0.25">
      <c r="A5" s="29" t="s">
        <v>3</v>
      </c>
      <c r="B5" s="29">
        <v>2</v>
      </c>
      <c r="C5" s="35">
        <v>11634</v>
      </c>
      <c r="D5" s="35">
        <f>B5*C5</f>
        <v>23268</v>
      </c>
      <c r="E5" s="35"/>
      <c r="F5" s="31">
        <v>25</v>
      </c>
      <c r="H5" s="36">
        <v>20</v>
      </c>
      <c r="I5" s="36">
        <f t="shared" ref="I5:I33" si="0">F5*H5</f>
        <v>500</v>
      </c>
      <c r="J5" s="37">
        <f>I5*12</f>
        <v>6000</v>
      </c>
      <c r="K5" s="38">
        <f>($D$13+$F5*$D$14)/J5</f>
        <v>10.985451666666666</v>
      </c>
      <c r="M5" s="36">
        <v>25</v>
      </c>
      <c r="N5" s="36">
        <f t="shared" ref="N5:N33" si="1">$F5*M5</f>
        <v>625</v>
      </c>
      <c r="O5" s="37">
        <f>N5*12</f>
        <v>7500</v>
      </c>
      <c r="P5" s="38">
        <f>($D$13+$F5*$D$14)/O5</f>
        <v>8.7883613333333326</v>
      </c>
      <c r="R5" s="36">
        <v>30</v>
      </c>
      <c r="S5" s="36">
        <f t="shared" ref="S5:S33" si="2">$F5*R5</f>
        <v>750</v>
      </c>
      <c r="T5" s="37">
        <f>S5*12</f>
        <v>9000</v>
      </c>
      <c r="U5" s="38">
        <f>($D$13+$F5*$D$14)/T5</f>
        <v>7.3236344444444432</v>
      </c>
      <c r="W5" s="36">
        <v>35</v>
      </c>
      <c r="X5" s="36">
        <f t="shared" ref="X5:X33" si="3">$F5*W5</f>
        <v>875</v>
      </c>
      <c r="Y5" s="37">
        <f>X5*12</f>
        <v>10500</v>
      </c>
      <c r="Z5" s="38">
        <f>($D$13+$F5*$D$14)/Y5</f>
        <v>6.277400952380952</v>
      </c>
      <c r="AB5" s="36">
        <v>40</v>
      </c>
      <c r="AC5" s="36">
        <f t="shared" ref="AC5:AC33" si="4">$F5*AB5</f>
        <v>1000</v>
      </c>
      <c r="AD5" s="37">
        <f>AC5*12</f>
        <v>12000</v>
      </c>
      <c r="AE5" s="38">
        <f>($D$13+$F5*$D$14)/AD5</f>
        <v>5.4927258333333331</v>
      </c>
    </row>
    <row r="6" spans="1:31" x14ac:dyDescent="0.25">
      <c r="A6" s="29" t="s">
        <v>4</v>
      </c>
      <c r="B6" s="29">
        <v>2</v>
      </c>
      <c r="C6" s="35">
        <v>277</v>
      </c>
      <c r="D6" s="35">
        <f t="shared" ref="D6:D12" si="5">B6*C6</f>
        <v>554</v>
      </c>
      <c r="E6" s="35"/>
      <c r="F6" s="31">
        <v>30</v>
      </c>
      <c r="H6" s="36">
        <v>20</v>
      </c>
      <c r="I6" s="36">
        <f t="shared" si="0"/>
        <v>600</v>
      </c>
      <c r="J6" s="37">
        <f t="shared" ref="J6:J7" si="6">I6*12</f>
        <v>7200</v>
      </c>
      <c r="K6" s="38">
        <f>($D$13+$F6*$D$14)/J6</f>
        <v>9.7031541666666659</v>
      </c>
      <c r="M6" s="36">
        <v>25</v>
      </c>
      <c r="N6" s="36">
        <f t="shared" si="1"/>
        <v>750</v>
      </c>
      <c r="O6" s="37">
        <f t="shared" ref="O6:O7" si="7">N6*12</f>
        <v>9000</v>
      </c>
      <c r="P6" s="38">
        <f>($D$13+$F6*$D$14)/O6</f>
        <v>7.7625233333333323</v>
      </c>
      <c r="R6" s="36">
        <v>30</v>
      </c>
      <c r="S6" s="36">
        <f t="shared" si="2"/>
        <v>900</v>
      </c>
      <c r="T6" s="37">
        <f t="shared" ref="T6:T7" si="8">S6*12</f>
        <v>10800</v>
      </c>
      <c r="U6" s="38">
        <f>($D$13+$F6*$D$14)/T6</f>
        <v>6.4687694444444439</v>
      </c>
      <c r="W6" s="36">
        <v>35</v>
      </c>
      <c r="X6" s="36">
        <f t="shared" si="3"/>
        <v>1050</v>
      </c>
      <c r="Y6" s="37">
        <f t="shared" ref="Y6:Y7" si="9">X6*12</f>
        <v>12600</v>
      </c>
      <c r="Z6" s="38">
        <f>($D$13+$F6*$D$14)/Y6</f>
        <v>5.5446595238095231</v>
      </c>
      <c r="AB6" s="36">
        <v>40</v>
      </c>
      <c r="AC6" s="36">
        <f t="shared" si="4"/>
        <v>1200</v>
      </c>
      <c r="AD6" s="37">
        <f t="shared" ref="AD6:AD7" si="10">AC6*12</f>
        <v>14400</v>
      </c>
      <c r="AE6" s="38">
        <f>($D$13+$F6*$D$14)/AD6</f>
        <v>4.8515770833333329</v>
      </c>
    </row>
    <row r="7" spans="1:31" x14ac:dyDescent="0.25">
      <c r="A7" s="29" t="s">
        <v>38</v>
      </c>
      <c r="B7" s="29">
        <v>1</v>
      </c>
      <c r="C7" s="35">
        <v>14500</v>
      </c>
      <c r="D7" s="35">
        <f t="shared" si="5"/>
        <v>14500</v>
      </c>
      <c r="E7" s="35"/>
      <c r="F7" s="31">
        <v>40</v>
      </c>
      <c r="H7" s="36">
        <v>20</v>
      </c>
      <c r="I7" s="36">
        <f t="shared" si="0"/>
        <v>800</v>
      </c>
      <c r="J7" s="37">
        <f t="shared" si="6"/>
        <v>9600</v>
      </c>
      <c r="K7" s="38">
        <f t="shared" ref="K6:K33" si="11">($D$13+$F7*$D$14)/J7</f>
        <v>8.1002822916666659</v>
      </c>
      <c r="M7" s="36">
        <v>25</v>
      </c>
      <c r="N7" s="36">
        <f t="shared" si="1"/>
        <v>1000</v>
      </c>
      <c r="O7" s="37">
        <f t="shared" si="7"/>
        <v>12000</v>
      </c>
      <c r="P7" s="38">
        <f t="shared" ref="P7:P33" si="12">($D$13+$F7*$D$14)/O7</f>
        <v>6.4802258333333329</v>
      </c>
      <c r="R7" s="36">
        <v>30</v>
      </c>
      <c r="S7" s="36">
        <f t="shared" si="2"/>
        <v>1200</v>
      </c>
      <c r="T7" s="37">
        <f t="shared" si="8"/>
        <v>14400</v>
      </c>
      <c r="U7" s="38">
        <f t="shared" ref="U7:U33" si="13">($D$13+$F7*$D$14)/T7</f>
        <v>5.4001881944444436</v>
      </c>
      <c r="W7" s="36">
        <v>35</v>
      </c>
      <c r="X7" s="36">
        <f t="shared" si="3"/>
        <v>1400</v>
      </c>
      <c r="Y7" s="37">
        <f t="shared" si="9"/>
        <v>16800</v>
      </c>
      <c r="Z7" s="38">
        <f t="shared" ref="Z7:Z33" si="14">($D$13+$F7*$D$14)/Y7</f>
        <v>4.6287327380952377</v>
      </c>
      <c r="AB7" s="36">
        <v>40</v>
      </c>
      <c r="AC7" s="36">
        <f t="shared" si="4"/>
        <v>1600</v>
      </c>
      <c r="AD7" s="37">
        <f t="shared" si="10"/>
        <v>19200</v>
      </c>
      <c r="AE7" s="38">
        <f t="shared" ref="AE7:AE33" si="15">($D$13+$F7*$D$14)/AD7</f>
        <v>4.050141145833333</v>
      </c>
    </row>
    <row r="8" spans="1:31" x14ac:dyDescent="0.25">
      <c r="A8" s="29" t="s">
        <v>58</v>
      </c>
      <c r="B8" s="29">
        <v>2</v>
      </c>
      <c r="C8" s="35">
        <v>320</v>
      </c>
      <c r="D8" s="35">
        <f t="shared" si="5"/>
        <v>640</v>
      </c>
      <c r="E8" s="35"/>
      <c r="F8" s="31">
        <v>50</v>
      </c>
      <c r="H8" s="36">
        <v>20</v>
      </c>
      <c r="I8" s="36">
        <f t="shared" si="0"/>
        <v>1000</v>
      </c>
      <c r="J8" s="37">
        <f>I8*12</f>
        <v>12000</v>
      </c>
      <c r="K8" s="38">
        <f t="shared" si="11"/>
        <v>7.1385591666666661</v>
      </c>
      <c r="M8" s="36">
        <v>25</v>
      </c>
      <c r="N8" s="36">
        <f t="shared" si="1"/>
        <v>1250</v>
      </c>
      <c r="O8" s="37">
        <f>N8*12</f>
        <v>15000</v>
      </c>
      <c r="P8" s="38">
        <f t="shared" si="12"/>
        <v>5.7108473333333327</v>
      </c>
      <c r="R8" s="36">
        <v>30</v>
      </c>
      <c r="S8" s="36">
        <f t="shared" si="2"/>
        <v>1500</v>
      </c>
      <c r="T8" s="37">
        <f>S8*12</f>
        <v>18000</v>
      </c>
      <c r="U8" s="38">
        <f t="shared" si="13"/>
        <v>4.7590394444444444</v>
      </c>
      <c r="W8" s="36">
        <v>35</v>
      </c>
      <c r="X8" s="36">
        <f t="shared" si="3"/>
        <v>1750</v>
      </c>
      <c r="Y8" s="37">
        <f>X8*12</f>
        <v>21000</v>
      </c>
      <c r="Z8" s="38">
        <f t="shared" si="14"/>
        <v>4.0791766666666662</v>
      </c>
      <c r="AB8" s="36">
        <v>40</v>
      </c>
      <c r="AC8" s="36">
        <f t="shared" si="4"/>
        <v>2000</v>
      </c>
      <c r="AD8" s="37">
        <f>AC8*12</f>
        <v>24000</v>
      </c>
      <c r="AE8" s="38">
        <f t="shared" si="15"/>
        <v>3.5692795833333331</v>
      </c>
    </row>
    <row r="9" spans="1:31" x14ac:dyDescent="0.25">
      <c r="A9" s="29" t="s">
        <v>65</v>
      </c>
      <c r="B9" s="29">
        <v>1</v>
      </c>
      <c r="C9" s="35">
        <v>3500</v>
      </c>
      <c r="D9" s="35">
        <f t="shared" si="5"/>
        <v>3500</v>
      </c>
      <c r="E9" s="35"/>
      <c r="F9" s="31">
        <v>60</v>
      </c>
      <c r="H9" s="36">
        <v>20</v>
      </c>
      <c r="I9" s="36">
        <f t="shared" si="0"/>
        <v>1200</v>
      </c>
      <c r="J9" s="37">
        <f t="shared" ref="J9:J33" si="16">I9*12</f>
        <v>14400</v>
      </c>
      <c r="K9" s="38">
        <f t="shared" si="11"/>
        <v>6.497410416666666</v>
      </c>
      <c r="M9" s="36">
        <v>25</v>
      </c>
      <c r="N9" s="36">
        <f t="shared" si="1"/>
        <v>1500</v>
      </c>
      <c r="O9" s="37">
        <f t="shared" ref="O9:O13" si="17">N9*12</f>
        <v>18000</v>
      </c>
      <c r="P9" s="38">
        <f t="shared" si="12"/>
        <v>5.1979283333333326</v>
      </c>
      <c r="R9" s="36">
        <v>30</v>
      </c>
      <c r="S9" s="36">
        <f t="shared" si="2"/>
        <v>1800</v>
      </c>
      <c r="T9" s="37">
        <f t="shared" ref="T9:T13" si="18">S9*12</f>
        <v>21600</v>
      </c>
      <c r="U9" s="38">
        <f t="shared" si="13"/>
        <v>4.3316069444444443</v>
      </c>
      <c r="W9" s="36">
        <v>35</v>
      </c>
      <c r="X9" s="36">
        <f t="shared" si="3"/>
        <v>2100</v>
      </c>
      <c r="Y9" s="37">
        <f t="shared" ref="Y9:Y13" si="19">X9*12</f>
        <v>25200</v>
      </c>
      <c r="Z9" s="38">
        <f t="shared" si="14"/>
        <v>3.7128059523809522</v>
      </c>
      <c r="AB9" s="36">
        <v>40</v>
      </c>
      <c r="AC9" s="36">
        <f t="shared" si="4"/>
        <v>2400</v>
      </c>
      <c r="AD9" s="37">
        <f t="shared" ref="AD9:AD13" si="20">AC9*12</f>
        <v>28800</v>
      </c>
      <c r="AE9" s="38">
        <f t="shared" si="15"/>
        <v>3.248705208333333</v>
      </c>
    </row>
    <row r="10" spans="1:31" x14ac:dyDescent="0.25">
      <c r="A10" s="29" t="s">
        <v>5</v>
      </c>
      <c r="B10" s="29">
        <v>2</v>
      </c>
      <c r="C10" s="35">
        <v>1366.5</v>
      </c>
      <c r="D10" s="35">
        <f t="shared" si="5"/>
        <v>2733</v>
      </c>
      <c r="E10" s="35"/>
      <c r="F10" s="31">
        <v>70</v>
      </c>
      <c r="H10" s="36">
        <v>20</v>
      </c>
      <c r="I10" s="36">
        <f t="shared" si="0"/>
        <v>1400</v>
      </c>
      <c r="J10" s="37">
        <f t="shared" si="16"/>
        <v>16800</v>
      </c>
      <c r="K10" s="38">
        <f t="shared" si="11"/>
        <v>6.0394470238095233</v>
      </c>
      <c r="M10" s="36">
        <v>25</v>
      </c>
      <c r="N10" s="36">
        <f t="shared" si="1"/>
        <v>1750</v>
      </c>
      <c r="O10" s="37">
        <f t="shared" si="17"/>
        <v>21000</v>
      </c>
      <c r="P10" s="38">
        <f t="shared" si="12"/>
        <v>4.8315576190476186</v>
      </c>
      <c r="R10" s="36">
        <v>30</v>
      </c>
      <c r="S10" s="36">
        <f t="shared" si="2"/>
        <v>2100</v>
      </c>
      <c r="T10" s="37">
        <f t="shared" si="18"/>
        <v>25200</v>
      </c>
      <c r="U10" s="38">
        <f t="shared" si="13"/>
        <v>4.0262980158730155</v>
      </c>
      <c r="W10" s="36">
        <v>35</v>
      </c>
      <c r="X10" s="36">
        <f t="shared" si="3"/>
        <v>2450</v>
      </c>
      <c r="Y10" s="37">
        <f t="shared" si="19"/>
        <v>29400</v>
      </c>
      <c r="Z10" s="38">
        <f t="shared" si="14"/>
        <v>3.4511125850340134</v>
      </c>
      <c r="AB10" s="36">
        <v>40</v>
      </c>
      <c r="AC10" s="36">
        <f t="shared" si="4"/>
        <v>2800</v>
      </c>
      <c r="AD10" s="37">
        <f t="shared" si="20"/>
        <v>33600</v>
      </c>
      <c r="AE10" s="38">
        <f t="shared" si="15"/>
        <v>3.0197235119047616</v>
      </c>
    </row>
    <row r="11" spans="1:31" x14ac:dyDescent="0.25">
      <c r="A11" s="29" t="s">
        <v>6</v>
      </c>
      <c r="B11" s="29">
        <v>1</v>
      </c>
      <c r="C11" s="35">
        <v>914.87</v>
      </c>
      <c r="D11" s="35">
        <f t="shared" si="5"/>
        <v>914.87</v>
      </c>
      <c r="E11" s="35"/>
      <c r="F11" s="31">
        <v>80</v>
      </c>
      <c r="H11" s="36">
        <v>20</v>
      </c>
      <c r="I11" s="36">
        <f t="shared" si="0"/>
        <v>1600</v>
      </c>
      <c r="J11" s="37">
        <f t="shared" si="16"/>
        <v>19200</v>
      </c>
      <c r="K11" s="38">
        <f t="shared" si="11"/>
        <v>5.695974479166666</v>
      </c>
      <c r="M11" s="36">
        <v>25</v>
      </c>
      <c r="N11" s="36">
        <f t="shared" si="1"/>
        <v>2000</v>
      </c>
      <c r="O11" s="37">
        <f t="shared" si="17"/>
        <v>24000</v>
      </c>
      <c r="P11" s="38">
        <f t="shared" si="12"/>
        <v>4.5567795833333333</v>
      </c>
      <c r="R11" s="36">
        <v>30</v>
      </c>
      <c r="S11" s="36">
        <f t="shared" si="2"/>
        <v>2400</v>
      </c>
      <c r="T11" s="37">
        <f t="shared" si="18"/>
        <v>28800</v>
      </c>
      <c r="U11" s="38">
        <f t="shared" si="13"/>
        <v>3.7973163194444441</v>
      </c>
      <c r="W11" s="36">
        <v>35</v>
      </c>
      <c r="X11" s="36">
        <f t="shared" si="3"/>
        <v>2800</v>
      </c>
      <c r="Y11" s="37">
        <f t="shared" si="19"/>
        <v>33600</v>
      </c>
      <c r="Z11" s="38">
        <f t="shared" si="14"/>
        <v>3.2548425595238091</v>
      </c>
      <c r="AB11" s="36">
        <v>40</v>
      </c>
      <c r="AC11" s="36">
        <f t="shared" si="4"/>
        <v>3200</v>
      </c>
      <c r="AD11" s="37">
        <f t="shared" si="20"/>
        <v>38400</v>
      </c>
      <c r="AE11" s="38">
        <f t="shared" si="15"/>
        <v>2.847987239583333</v>
      </c>
    </row>
    <row r="12" spans="1:31" ht="15.75" thickBot="1" x14ac:dyDescent="0.3">
      <c r="A12" s="39" t="s">
        <v>7</v>
      </c>
      <c r="B12" s="39">
        <v>2</v>
      </c>
      <c r="C12" s="40">
        <v>26.42</v>
      </c>
      <c r="D12" s="40">
        <f t="shared" si="5"/>
        <v>52.84</v>
      </c>
      <c r="E12" s="41"/>
      <c r="F12" s="31">
        <v>90</v>
      </c>
      <c r="H12" s="36">
        <v>20</v>
      </c>
      <c r="I12" s="36">
        <f t="shared" si="0"/>
        <v>1800</v>
      </c>
      <c r="J12" s="37">
        <f t="shared" si="16"/>
        <v>21600</v>
      </c>
      <c r="K12" s="38">
        <f t="shared" si="11"/>
        <v>5.4288291666666666</v>
      </c>
      <c r="M12" s="36">
        <v>25</v>
      </c>
      <c r="N12" s="36">
        <f t="shared" si="1"/>
        <v>2250</v>
      </c>
      <c r="O12" s="37">
        <f t="shared" si="17"/>
        <v>27000</v>
      </c>
      <c r="P12" s="38">
        <f t="shared" si="12"/>
        <v>4.3430633333333333</v>
      </c>
      <c r="R12" s="36">
        <v>30</v>
      </c>
      <c r="S12" s="36">
        <f t="shared" si="2"/>
        <v>2700</v>
      </c>
      <c r="T12" s="37">
        <f t="shared" si="18"/>
        <v>32400</v>
      </c>
      <c r="U12" s="38">
        <f t="shared" si="13"/>
        <v>3.6192194444444441</v>
      </c>
      <c r="W12" s="36">
        <v>35</v>
      </c>
      <c r="X12" s="36">
        <f t="shared" si="3"/>
        <v>3150</v>
      </c>
      <c r="Y12" s="37">
        <f t="shared" si="19"/>
        <v>37800</v>
      </c>
      <c r="Z12" s="38">
        <f t="shared" si="14"/>
        <v>3.1021880952380951</v>
      </c>
      <c r="AB12" s="36">
        <v>40</v>
      </c>
      <c r="AC12" s="36">
        <f t="shared" si="4"/>
        <v>3600</v>
      </c>
      <c r="AD12" s="37">
        <f t="shared" si="20"/>
        <v>43200</v>
      </c>
      <c r="AE12" s="38">
        <f t="shared" si="15"/>
        <v>2.7144145833333333</v>
      </c>
    </row>
    <row r="13" spans="1:31" ht="15.75" thickTop="1" x14ac:dyDescent="0.25">
      <c r="A13" s="42" t="s">
        <v>75</v>
      </c>
      <c r="B13" s="43" t="s">
        <v>13</v>
      </c>
      <c r="C13" s="35"/>
      <c r="D13" s="44">
        <f>SUM(D5:D12)</f>
        <v>46162.71</v>
      </c>
      <c r="E13" s="44"/>
      <c r="F13" s="31">
        <v>100</v>
      </c>
      <c r="H13" s="36">
        <v>20</v>
      </c>
      <c r="I13" s="36">
        <f t="shared" si="0"/>
        <v>2000</v>
      </c>
      <c r="J13" s="37">
        <f t="shared" si="16"/>
        <v>24000</v>
      </c>
      <c r="K13" s="38">
        <f t="shared" si="11"/>
        <v>5.2151129166666665</v>
      </c>
      <c r="M13" s="36">
        <v>25</v>
      </c>
      <c r="N13" s="36">
        <f t="shared" si="1"/>
        <v>2500</v>
      </c>
      <c r="O13" s="37">
        <f t="shared" si="17"/>
        <v>30000</v>
      </c>
      <c r="P13" s="38">
        <f t="shared" si="12"/>
        <v>4.1720903333333332</v>
      </c>
      <c r="R13" s="36">
        <v>30</v>
      </c>
      <c r="S13" s="36">
        <f t="shared" si="2"/>
        <v>3000</v>
      </c>
      <c r="T13" s="37">
        <f t="shared" si="18"/>
        <v>36000</v>
      </c>
      <c r="U13" s="38">
        <f t="shared" si="13"/>
        <v>3.4767419444444441</v>
      </c>
      <c r="W13" s="36">
        <v>35</v>
      </c>
      <c r="X13" s="36">
        <f t="shared" si="3"/>
        <v>3500</v>
      </c>
      <c r="Y13" s="37">
        <f t="shared" si="19"/>
        <v>42000</v>
      </c>
      <c r="Z13" s="38">
        <f t="shared" si="14"/>
        <v>2.9800645238095238</v>
      </c>
      <c r="AB13" s="36">
        <v>40</v>
      </c>
      <c r="AC13" s="36">
        <f t="shared" si="4"/>
        <v>4000</v>
      </c>
      <c r="AD13" s="37">
        <f t="shared" si="20"/>
        <v>48000</v>
      </c>
      <c r="AE13" s="38">
        <f t="shared" si="15"/>
        <v>2.6075564583333333</v>
      </c>
    </row>
    <row r="14" spans="1:31" x14ac:dyDescent="0.25">
      <c r="A14" s="45" t="s">
        <v>82</v>
      </c>
      <c r="D14" s="46">
        <v>790</v>
      </c>
      <c r="F14" s="31">
        <v>110</v>
      </c>
      <c r="H14" s="36">
        <v>20</v>
      </c>
      <c r="I14" s="36">
        <f t="shared" si="0"/>
        <v>2200</v>
      </c>
      <c r="J14" s="37">
        <f>I14*12</f>
        <v>26400</v>
      </c>
      <c r="K14" s="38">
        <f t="shared" si="11"/>
        <v>5.0402541666666663</v>
      </c>
      <c r="M14" s="36">
        <v>25</v>
      </c>
      <c r="N14" s="36">
        <f t="shared" si="1"/>
        <v>2750</v>
      </c>
      <c r="O14" s="37">
        <f>N14*12</f>
        <v>33000</v>
      </c>
      <c r="P14" s="38">
        <f t="shared" si="12"/>
        <v>4.0322033333333334</v>
      </c>
      <c r="R14" s="36">
        <v>30</v>
      </c>
      <c r="S14" s="36">
        <f t="shared" si="2"/>
        <v>3300</v>
      </c>
      <c r="T14" s="37">
        <f>S14*12</f>
        <v>39600</v>
      </c>
      <c r="U14" s="38">
        <f t="shared" si="13"/>
        <v>3.3601694444444443</v>
      </c>
      <c r="W14" s="36">
        <v>35</v>
      </c>
      <c r="X14" s="36">
        <f t="shared" si="3"/>
        <v>3850</v>
      </c>
      <c r="Y14" s="37">
        <f>X14*12</f>
        <v>46200</v>
      </c>
      <c r="Z14" s="38">
        <f t="shared" si="14"/>
        <v>2.8801452380952379</v>
      </c>
      <c r="AB14" s="36">
        <v>40</v>
      </c>
      <c r="AC14" s="36">
        <f t="shared" si="4"/>
        <v>4400</v>
      </c>
      <c r="AD14" s="37">
        <f>AC14*12</f>
        <v>52800</v>
      </c>
      <c r="AE14" s="38">
        <f t="shared" si="15"/>
        <v>2.5201270833333331</v>
      </c>
    </row>
    <row r="15" spans="1:31" x14ac:dyDescent="0.25">
      <c r="F15" s="31">
        <v>120</v>
      </c>
      <c r="H15" s="36">
        <v>20</v>
      </c>
      <c r="I15" s="36">
        <f t="shared" si="0"/>
        <v>2400</v>
      </c>
      <c r="J15" s="37">
        <f t="shared" si="16"/>
        <v>28800</v>
      </c>
      <c r="K15" s="38">
        <f t="shared" si="11"/>
        <v>4.894538541666666</v>
      </c>
      <c r="M15" s="36">
        <v>25</v>
      </c>
      <c r="N15" s="36">
        <f t="shared" si="1"/>
        <v>3000</v>
      </c>
      <c r="O15" s="37">
        <f t="shared" ref="O15:O33" si="21">N15*12</f>
        <v>36000</v>
      </c>
      <c r="P15" s="38">
        <f t="shared" si="12"/>
        <v>3.9156308333333332</v>
      </c>
      <c r="R15" s="36">
        <v>30</v>
      </c>
      <c r="S15" s="36">
        <f t="shared" si="2"/>
        <v>3600</v>
      </c>
      <c r="T15" s="37">
        <f t="shared" ref="T15:T33" si="22">S15*12</f>
        <v>43200</v>
      </c>
      <c r="U15" s="38">
        <f t="shared" si="13"/>
        <v>3.2630256944444445</v>
      </c>
      <c r="W15" s="36">
        <v>35</v>
      </c>
      <c r="X15" s="36">
        <f t="shared" si="3"/>
        <v>4200</v>
      </c>
      <c r="Y15" s="37">
        <f t="shared" ref="Y15:Y33" si="23">X15*12</f>
        <v>50400</v>
      </c>
      <c r="Z15" s="38">
        <f t="shared" si="14"/>
        <v>2.7968791666666664</v>
      </c>
      <c r="AB15" s="36">
        <v>40</v>
      </c>
      <c r="AC15" s="36">
        <f t="shared" si="4"/>
        <v>4800</v>
      </c>
      <c r="AD15" s="37">
        <f t="shared" ref="AD15:AD33" si="24">AC15*12</f>
        <v>57600</v>
      </c>
      <c r="AE15" s="38">
        <f t="shared" si="15"/>
        <v>2.447269270833333</v>
      </c>
    </row>
    <row r="16" spans="1:31" x14ac:dyDescent="0.25">
      <c r="A16" s="29" t="s">
        <v>83</v>
      </c>
      <c r="D16" s="29">
        <v>83</v>
      </c>
      <c r="F16" s="31">
        <v>130</v>
      </c>
      <c r="H16" s="36">
        <v>20</v>
      </c>
      <c r="I16" s="36">
        <f t="shared" si="0"/>
        <v>2600</v>
      </c>
      <c r="J16" s="37">
        <f t="shared" si="16"/>
        <v>31200</v>
      </c>
      <c r="K16" s="38">
        <f t="shared" si="11"/>
        <v>4.7712407051282053</v>
      </c>
      <c r="M16" s="36">
        <v>25</v>
      </c>
      <c r="N16" s="36">
        <f t="shared" si="1"/>
        <v>3250</v>
      </c>
      <c r="O16" s="37">
        <f t="shared" si="21"/>
        <v>39000</v>
      </c>
      <c r="P16" s="38">
        <f t="shared" si="12"/>
        <v>3.8169925641025637</v>
      </c>
      <c r="R16" s="36">
        <v>30</v>
      </c>
      <c r="S16" s="36">
        <f t="shared" si="2"/>
        <v>3900</v>
      </c>
      <c r="T16" s="37">
        <f t="shared" si="22"/>
        <v>46800</v>
      </c>
      <c r="U16" s="38">
        <f t="shared" si="13"/>
        <v>3.1808271367521366</v>
      </c>
      <c r="W16" s="36">
        <v>35</v>
      </c>
      <c r="X16" s="36">
        <f t="shared" si="3"/>
        <v>4550</v>
      </c>
      <c r="Y16" s="37">
        <f t="shared" si="23"/>
        <v>54600</v>
      </c>
      <c r="Z16" s="38">
        <f t="shared" si="14"/>
        <v>2.7264232600732599</v>
      </c>
      <c r="AB16" s="36">
        <v>40</v>
      </c>
      <c r="AC16" s="36">
        <f t="shared" si="4"/>
        <v>5200</v>
      </c>
      <c r="AD16" s="37">
        <f t="shared" si="24"/>
        <v>62400</v>
      </c>
      <c r="AE16" s="38">
        <f t="shared" si="15"/>
        <v>2.3856203525641027</v>
      </c>
    </row>
    <row r="17" spans="1:31" x14ac:dyDescent="0.25">
      <c r="A17" s="29" t="s">
        <v>84</v>
      </c>
      <c r="D17" s="29">
        <f>ROUNDUP(D16*60%,0)</f>
        <v>50</v>
      </c>
      <c r="F17" s="31">
        <v>140</v>
      </c>
      <c r="H17" s="36">
        <v>20</v>
      </c>
      <c r="I17" s="36">
        <f t="shared" si="0"/>
        <v>2800</v>
      </c>
      <c r="J17" s="37">
        <f t="shared" si="16"/>
        <v>33600</v>
      </c>
      <c r="K17" s="38">
        <f t="shared" si="11"/>
        <v>4.6655568452380951</v>
      </c>
      <c r="M17" s="36">
        <v>25</v>
      </c>
      <c r="N17" s="36">
        <f t="shared" si="1"/>
        <v>3500</v>
      </c>
      <c r="O17" s="37">
        <f t="shared" si="21"/>
        <v>42000</v>
      </c>
      <c r="P17" s="38">
        <f t="shared" si="12"/>
        <v>3.7324454761904762</v>
      </c>
      <c r="R17" s="36">
        <v>30</v>
      </c>
      <c r="S17" s="36">
        <f t="shared" si="2"/>
        <v>4200</v>
      </c>
      <c r="T17" s="37">
        <f t="shared" si="22"/>
        <v>50400</v>
      </c>
      <c r="U17" s="38">
        <f t="shared" si="13"/>
        <v>3.1103712301587301</v>
      </c>
      <c r="W17" s="36">
        <v>35</v>
      </c>
      <c r="X17" s="36">
        <f t="shared" si="3"/>
        <v>4900</v>
      </c>
      <c r="Y17" s="37">
        <f t="shared" si="23"/>
        <v>58800</v>
      </c>
      <c r="Z17" s="38">
        <f t="shared" si="14"/>
        <v>2.666032482993197</v>
      </c>
      <c r="AB17" s="36">
        <v>40</v>
      </c>
      <c r="AC17" s="36">
        <f t="shared" si="4"/>
        <v>5600</v>
      </c>
      <c r="AD17" s="37">
        <f t="shared" si="24"/>
        <v>67200</v>
      </c>
      <c r="AE17" s="38">
        <f t="shared" si="15"/>
        <v>2.3327784226190476</v>
      </c>
    </row>
    <row r="18" spans="1:31" x14ac:dyDescent="0.25">
      <c r="F18" s="31">
        <v>150</v>
      </c>
      <c r="H18" s="36">
        <v>20</v>
      </c>
      <c r="I18" s="36">
        <f t="shared" si="0"/>
        <v>3000</v>
      </c>
      <c r="J18" s="37">
        <f t="shared" si="16"/>
        <v>36000</v>
      </c>
      <c r="K18" s="38">
        <f t="shared" si="11"/>
        <v>4.5739641666666664</v>
      </c>
      <c r="M18" s="36">
        <v>25</v>
      </c>
      <c r="N18" s="36">
        <f t="shared" si="1"/>
        <v>3750</v>
      </c>
      <c r="O18" s="37">
        <f t="shared" si="21"/>
        <v>45000</v>
      </c>
      <c r="P18" s="38">
        <f t="shared" si="12"/>
        <v>3.6591713333333331</v>
      </c>
      <c r="R18" s="36">
        <v>30</v>
      </c>
      <c r="S18" s="36">
        <f t="shared" si="2"/>
        <v>4500</v>
      </c>
      <c r="T18" s="37">
        <f t="shared" si="22"/>
        <v>54000</v>
      </c>
      <c r="U18" s="38">
        <f t="shared" si="13"/>
        <v>3.0493094444444444</v>
      </c>
      <c r="W18" s="36">
        <v>35</v>
      </c>
      <c r="X18" s="36">
        <f t="shared" si="3"/>
        <v>5250</v>
      </c>
      <c r="Y18" s="37">
        <f t="shared" si="23"/>
        <v>63000</v>
      </c>
      <c r="Z18" s="38">
        <f t="shared" si="14"/>
        <v>2.6136938095238094</v>
      </c>
      <c r="AB18" s="36">
        <v>40</v>
      </c>
      <c r="AC18" s="36">
        <f t="shared" si="4"/>
        <v>6000</v>
      </c>
      <c r="AD18" s="37">
        <f t="shared" si="24"/>
        <v>72000</v>
      </c>
      <c r="AE18" s="38">
        <f t="shared" si="15"/>
        <v>2.2869820833333332</v>
      </c>
    </row>
    <row r="19" spans="1:31" x14ac:dyDescent="0.25">
      <c r="F19" s="31">
        <v>160</v>
      </c>
      <c r="H19" s="36">
        <v>20</v>
      </c>
      <c r="I19" s="36">
        <f t="shared" si="0"/>
        <v>3200</v>
      </c>
      <c r="J19" s="37">
        <f t="shared" si="16"/>
        <v>38400</v>
      </c>
      <c r="K19" s="38">
        <f t="shared" si="11"/>
        <v>4.4938205729166665</v>
      </c>
      <c r="M19" s="36">
        <v>25</v>
      </c>
      <c r="N19" s="36">
        <f t="shared" si="1"/>
        <v>4000</v>
      </c>
      <c r="O19" s="37">
        <f t="shared" si="21"/>
        <v>48000</v>
      </c>
      <c r="P19" s="38">
        <f t="shared" si="12"/>
        <v>3.5950564583333331</v>
      </c>
      <c r="R19" s="36">
        <v>30</v>
      </c>
      <c r="S19" s="36">
        <f t="shared" si="2"/>
        <v>4800</v>
      </c>
      <c r="T19" s="37">
        <f t="shared" si="22"/>
        <v>57600</v>
      </c>
      <c r="U19" s="38">
        <f t="shared" si="13"/>
        <v>2.9958803819444442</v>
      </c>
      <c r="W19" s="36">
        <v>35</v>
      </c>
      <c r="X19" s="36">
        <f t="shared" si="3"/>
        <v>5600</v>
      </c>
      <c r="Y19" s="37">
        <f t="shared" si="23"/>
        <v>67200</v>
      </c>
      <c r="Z19" s="38">
        <f t="shared" si="14"/>
        <v>2.567897470238095</v>
      </c>
      <c r="AB19" s="36">
        <v>40</v>
      </c>
      <c r="AC19" s="36">
        <f t="shared" si="4"/>
        <v>6400</v>
      </c>
      <c r="AD19" s="37">
        <f t="shared" si="24"/>
        <v>76800</v>
      </c>
      <c r="AE19" s="38">
        <f t="shared" si="15"/>
        <v>2.2469102864583332</v>
      </c>
    </row>
    <row r="20" spans="1:31" x14ac:dyDescent="0.25">
      <c r="F20" s="31">
        <v>170</v>
      </c>
      <c r="H20" s="36">
        <v>20</v>
      </c>
      <c r="I20" s="36">
        <f t="shared" si="0"/>
        <v>3400</v>
      </c>
      <c r="J20" s="37">
        <f t="shared" si="16"/>
        <v>40800</v>
      </c>
      <c r="K20" s="38">
        <f t="shared" si="11"/>
        <v>4.4231056372549018</v>
      </c>
      <c r="M20" s="36">
        <v>25</v>
      </c>
      <c r="N20" s="36">
        <f t="shared" si="1"/>
        <v>4250</v>
      </c>
      <c r="O20" s="37">
        <f t="shared" si="21"/>
        <v>51000</v>
      </c>
      <c r="P20" s="38">
        <f t="shared" si="12"/>
        <v>3.5384845098039213</v>
      </c>
      <c r="R20" s="36">
        <v>30</v>
      </c>
      <c r="S20" s="36">
        <f t="shared" si="2"/>
        <v>5100</v>
      </c>
      <c r="T20" s="37">
        <f t="shared" si="22"/>
        <v>61200</v>
      </c>
      <c r="U20" s="38">
        <f t="shared" si="13"/>
        <v>2.948737091503268</v>
      </c>
      <c r="W20" s="36">
        <v>35</v>
      </c>
      <c r="X20" s="36">
        <f t="shared" si="3"/>
        <v>5950</v>
      </c>
      <c r="Y20" s="37">
        <f t="shared" si="23"/>
        <v>71400</v>
      </c>
      <c r="Z20" s="38">
        <f t="shared" si="14"/>
        <v>2.5274889355742296</v>
      </c>
      <c r="AB20" s="36">
        <v>40</v>
      </c>
      <c r="AC20" s="36">
        <f t="shared" si="4"/>
        <v>6800</v>
      </c>
      <c r="AD20" s="37">
        <f t="shared" si="24"/>
        <v>81600</v>
      </c>
      <c r="AE20" s="38">
        <f t="shared" si="15"/>
        <v>2.2115528186274509</v>
      </c>
    </row>
    <row r="21" spans="1:31" x14ac:dyDescent="0.25">
      <c r="F21" s="31">
        <v>180</v>
      </c>
      <c r="H21" s="36">
        <v>20</v>
      </c>
      <c r="I21" s="36">
        <f t="shared" si="0"/>
        <v>3600</v>
      </c>
      <c r="J21" s="37">
        <f t="shared" si="16"/>
        <v>43200</v>
      </c>
      <c r="K21" s="38">
        <f t="shared" si="11"/>
        <v>4.3602479166666663</v>
      </c>
      <c r="M21" s="36">
        <v>25</v>
      </c>
      <c r="N21" s="36">
        <f t="shared" si="1"/>
        <v>4500</v>
      </c>
      <c r="O21" s="37">
        <f t="shared" si="21"/>
        <v>54000</v>
      </c>
      <c r="P21" s="38">
        <f t="shared" si="12"/>
        <v>3.4881983333333331</v>
      </c>
      <c r="R21" s="36">
        <v>30</v>
      </c>
      <c r="S21" s="36">
        <f t="shared" si="2"/>
        <v>5400</v>
      </c>
      <c r="T21" s="37">
        <f t="shared" si="22"/>
        <v>64800</v>
      </c>
      <c r="U21" s="38">
        <f t="shared" si="13"/>
        <v>2.9068319444444444</v>
      </c>
      <c r="W21" s="36">
        <v>35</v>
      </c>
      <c r="X21" s="36">
        <f t="shared" si="3"/>
        <v>6300</v>
      </c>
      <c r="Y21" s="37">
        <f t="shared" si="23"/>
        <v>75600</v>
      </c>
      <c r="Z21" s="38">
        <f t="shared" si="14"/>
        <v>2.491570238095238</v>
      </c>
      <c r="AB21" s="36">
        <v>40</v>
      </c>
      <c r="AC21" s="36">
        <f t="shared" si="4"/>
        <v>7200</v>
      </c>
      <c r="AD21" s="37">
        <f t="shared" si="24"/>
        <v>86400</v>
      </c>
      <c r="AE21" s="38">
        <f t="shared" si="15"/>
        <v>2.1801239583333332</v>
      </c>
    </row>
    <row r="22" spans="1:31" x14ac:dyDescent="0.25">
      <c r="F22" s="31">
        <v>190</v>
      </c>
      <c r="H22" s="36">
        <v>20</v>
      </c>
      <c r="I22" s="36">
        <f t="shared" si="0"/>
        <v>3800</v>
      </c>
      <c r="J22" s="37">
        <f t="shared" si="16"/>
        <v>45600</v>
      </c>
      <c r="K22" s="38">
        <f t="shared" si="11"/>
        <v>4.3040067982456138</v>
      </c>
      <c r="M22" s="36">
        <v>25</v>
      </c>
      <c r="N22" s="36">
        <f t="shared" si="1"/>
        <v>4750</v>
      </c>
      <c r="O22" s="37">
        <f t="shared" si="21"/>
        <v>57000</v>
      </c>
      <c r="P22" s="38">
        <f t="shared" si="12"/>
        <v>3.443205438596491</v>
      </c>
      <c r="R22" s="36">
        <v>30</v>
      </c>
      <c r="S22" s="36">
        <f t="shared" si="2"/>
        <v>5700</v>
      </c>
      <c r="T22" s="37">
        <f t="shared" si="22"/>
        <v>68400</v>
      </c>
      <c r="U22" s="38">
        <f t="shared" si="13"/>
        <v>2.869337865497076</v>
      </c>
      <c r="W22" s="36">
        <v>35</v>
      </c>
      <c r="X22" s="36">
        <f t="shared" si="3"/>
        <v>6650</v>
      </c>
      <c r="Y22" s="37">
        <f t="shared" si="23"/>
        <v>79800</v>
      </c>
      <c r="Z22" s="38">
        <f t="shared" si="14"/>
        <v>2.4594324561403509</v>
      </c>
      <c r="AB22" s="36">
        <v>40</v>
      </c>
      <c r="AC22" s="36">
        <f t="shared" si="4"/>
        <v>7600</v>
      </c>
      <c r="AD22" s="37">
        <f t="shared" si="24"/>
        <v>91200</v>
      </c>
      <c r="AE22" s="38">
        <f t="shared" si="15"/>
        <v>2.1520033991228069</v>
      </c>
    </row>
    <row r="23" spans="1:31" x14ac:dyDescent="0.25">
      <c r="F23" s="31">
        <v>200</v>
      </c>
      <c r="H23" s="36">
        <v>20</v>
      </c>
      <c r="I23" s="36">
        <f t="shared" si="0"/>
        <v>4000</v>
      </c>
      <c r="J23" s="37">
        <f t="shared" si="16"/>
        <v>48000</v>
      </c>
      <c r="K23" s="38">
        <f t="shared" si="11"/>
        <v>4.2533897916666668</v>
      </c>
      <c r="M23" s="36">
        <v>25</v>
      </c>
      <c r="N23" s="36">
        <f t="shared" si="1"/>
        <v>5000</v>
      </c>
      <c r="O23" s="37">
        <f t="shared" si="21"/>
        <v>60000</v>
      </c>
      <c r="P23" s="38">
        <f t="shared" si="12"/>
        <v>3.402711833333333</v>
      </c>
      <c r="R23" s="36">
        <v>30</v>
      </c>
      <c r="S23" s="36">
        <f t="shared" si="2"/>
        <v>6000</v>
      </c>
      <c r="T23" s="37">
        <f t="shared" si="22"/>
        <v>72000</v>
      </c>
      <c r="U23" s="38">
        <f t="shared" si="13"/>
        <v>2.8355931944444444</v>
      </c>
      <c r="W23" s="36">
        <v>35</v>
      </c>
      <c r="X23" s="36">
        <f t="shared" si="3"/>
        <v>7000</v>
      </c>
      <c r="Y23" s="37">
        <f t="shared" si="23"/>
        <v>84000</v>
      </c>
      <c r="Z23" s="38">
        <f t="shared" si="14"/>
        <v>2.4305084523809524</v>
      </c>
      <c r="AB23" s="36">
        <v>40</v>
      </c>
      <c r="AC23" s="36">
        <f t="shared" si="4"/>
        <v>8000</v>
      </c>
      <c r="AD23" s="37">
        <f t="shared" si="24"/>
        <v>96000</v>
      </c>
      <c r="AE23" s="38">
        <f t="shared" si="15"/>
        <v>2.1266948958333334</v>
      </c>
    </row>
    <row r="24" spans="1:31" x14ac:dyDescent="0.25">
      <c r="F24" s="31">
        <v>210</v>
      </c>
      <c r="H24" s="36">
        <v>20</v>
      </c>
      <c r="I24" s="36">
        <f t="shared" si="0"/>
        <v>4200</v>
      </c>
      <c r="J24" s="37">
        <f t="shared" si="16"/>
        <v>50400</v>
      </c>
      <c r="K24" s="38">
        <f t="shared" si="11"/>
        <v>4.2075934523809524</v>
      </c>
      <c r="M24" s="36">
        <v>25</v>
      </c>
      <c r="N24" s="36">
        <f t="shared" si="1"/>
        <v>5250</v>
      </c>
      <c r="O24" s="37">
        <f t="shared" si="21"/>
        <v>63000</v>
      </c>
      <c r="P24" s="38">
        <f t="shared" si="12"/>
        <v>3.3660747619047617</v>
      </c>
      <c r="R24" s="36">
        <v>30</v>
      </c>
      <c r="S24" s="36">
        <f t="shared" si="2"/>
        <v>6300</v>
      </c>
      <c r="T24" s="37">
        <f t="shared" si="22"/>
        <v>75600</v>
      </c>
      <c r="U24" s="38">
        <f t="shared" si="13"/>
        <v>2.8050623015873013</v>
      </c>
      <c r="W24" s="36">
        <v>35</v>
      </c>
      <c r="X24" s="36">
        <f t="shared" si="3"/>
        <v>7350</v>
      </c>
      <c r="Y24" s="37">
        <f t="shared" si="23"/>
        <v>88200</v>
      </c>
      <c r="Z24" s="38">
        <f t="shared" si="14"/>
        <v>2.4043391156462586</v>
      </c>
      <c r="AB24" s="36">
        <v>40</v>
      </c>
      <c r="AC24" s="36">
        <f t="shared" si="4"/>
        <v>8400</v>
      </c>
      <c r="AD24" s="37">
        <f t="shared" si="24"/>
        <v>100800</v>
      </c>
      <c r="AE24" s="38">
        <f t="shared" si="15"/>
        <v>2.1037967261904762</v>
      </c>
    </row>
    <row r="25" spans="1:31" x14ac:dyDescent="0.25">
      <c r="F25" s="31">
        <v>220</v>
      </c>
      <c r="H25" s="36">
        <v>20</v>
      </c>
      <c r="I25" s="36">
        <f t="shared" si="0"/>
        <v>4400</v>
      </c>
      <c r="J25" s="37">
        <f t="shared" si="16"/>
        <v>52800</v>
      </c>
      <c r="K25" s="38">
        <f t="shared" si="11"/>
        <v>4.1659604166666666</v>
      </c>
      <c r="M25" s="36">
        <v>25</v>
      </c>
      <c r="N25" s="36">
        <f t="shared" si="1"/>
        <v>5500</v>
      </c>
      <c r="O25" s="37">
        <f t="shared" si="21"/>
        <v>66000</v>
      </c>
      <c r="P25" s="38">
        <f t="shared" si="12"/>
        <v>3.3327683333333331</v>
      </c>
      <c r="R25" s="36">
        <v>30</v>
      </c>
      <c r="S25" s="36">
        <f t="shared" si="2"/>
        <v>6600</v>
      </c>
      <c r="T25" s="37">
        <f t="shared" si="22"/>
        <v>79200</v>
      </c>
      <c r="U25" s="38">
        <f t="shared" si="13"/>
        <v>2.7773069444444443</v>
      </c>
      <c r="W25" s="36">
        <v>35</v>
      </c>
      <c r="X25" s="36">
        <f t="shared" si="3"/>
        <v>7700</v>
      </c>
      <c r="Y25" s="37">
        <f t="shared" si="23"/>
        <v>92400</v>
      </c>
      <c r="Z25" s="38">
        <f t="shared" si="14"/>
        <v>2.3805488095238094</v>
      </c>
      <c r="AB25" s="36">
        <v>40</v>
      </c>
      <c r="AC25" s="36">
        <f t="shared" si="4"/>
        <v>8800</v>
      </c>
      <c r="AD25" s="37">
        <f t="shared" si="24"/>
        <v>105600</v>
      </c>
      <c r="AE25" s="38">
        <f t="shared" si="15"/>
        <v>2.0829802083333333</v>
      </c>
    </row>
    <row r="26" spans="1:31" x14ac:dyDescent="0.25">
      <c r="F26" s="31">
        <v>230</v>
      </c>
      <c r="H26" s="36">
        <v>20</v>
      </c>
      <c r="I26" s="36">
        <f t="shared" si="0"/>
        <v>4600</v>
      </c>
      <c r="J26" s="37">
        <f t="shared" si="16"/>
        <v>55200</v>
      </c>
      <c r="K26" s="38">
        <f t="shared" si="11"/>
        <v>4.1279476449275361</v>
      </c>
      <c r="M26" s="36">
        <v>25</v>
      </c>
      <c r="N26" s="36">
        <f t="shared" si="1"/>
        <v>5750</v>
      </c>
      <c r="O26" s="37">
        <f t="shared" si="21"/>
        <v>69000</v>
      </c>
      <c r="P26" s="38">
        <f t="shared" si="12"/>
        <v>3.3023581159420288</v>
      </c>
      <c r="R26" s="36">
        <v>30</v>
      </c>
      <c r="S26" s="36">
        <f t="shared" si="2"/>
        <v>6900</v>
      </c>
      <c r="T26" s="37">
        <f t="shared" si="22"/>
        <v>82800</v>
      </c>
      <c r="U26" s="38">
        <f t="shared" si="13"/>
        <v>2.7519650966183575</v>
      </c>
      <c r="W26" s="36">
        <v>35</v>
      </c>
      <c r="X26" s="36">
        <f t="shared" si="3"/>
        <v>8050</v>
      </c>
      <c r="Y26" s="37">
        <f t="shared" si="23"/>
        <v>96600</v>
      </c>
      <c r="Z26" s="38">
        <f t="shared" si="14"/>
        <v>2.3588272256728779</v>
      </c>
      <c r="AB26" s="36">
        <v>40</v>
      </c>
      <c r="AC26" s="36">
        <f t="shared" si="4"/>
        <v>9200</v>
      </c>
      <c r="AD26" s="37">
        <f t="shared" si="24"/>
        <v>110400</v>
      </c>
      <c r="AE26" s="38">
        <f t="shared" si="15"/>
        <v>2.063973822463768</v>
      </c>
    </row>
    <row r="27" spans="1:31" x14ac:dyDescent="0.25">
      <c r="F27" s="31">
        <v>240</v>
      </c>
      <c r="H27" s="36">
        <v>20</v>
      </c>
      <c r="I27" s="36">
        <f t="shared" si="0"/>
        <v>4800</v>
      </c>
      <c r="J27" s="37">
        <f t="shared" si="16"/>
        <v>57600</v>
      </c>
      <c r="K27" s="38">
        <f t="shared" si="11"/>
        <v>4.0931026041666669</v>
      </c>
      <c r="M27" s="36">
        <v>25</v>
      </c>
      <c r="N27" s="36">
        <f t="shared" si="1"/>
        <v>6000</v>
      </c>
      <c r="O27" s="37">
        <f t="shared" si="21"/>
        <v>72000</v>
      </c>
      <c r="P27" s="38">
        <f t="shared" si="12"/>
        <v>3.274482083333333</v>
      </c>
      <c r="R27" s="36">
        <v>30</v>
      </c>
      <c r="S27" s="36">
        <f t="shared" si="2"/>
        <v>7200</v>
      </c>
      <c r="T27" s="37">
        <f t="shared" si="22"/>
        <v>86400</v>
      </c>
      <c r="U27" s="38">
        <f t="shared" si="13"/>
        <v>2.7287350694444443</v>
      </c>
      <c r="W27" s="36">
        <v>35</v>
      </c>
      <c r="X27" s="36">
        <f t="shared" si="3"/>
        <v>8400</v>
      </c>
      <c r="Y27" s="37">
        <f t="shared" si="23"/>
        <v>100800</v>
      </c>
      <c r="Z27" s="38">
        <f t="shared" si="14"/>
        <v>2.3389157738095236</v>
      </c>
      <c r="AB27" s="36">
        <v>40</v>
      </c>
      <c r="AC27" s="36">
        <f t="shared" si="4"/>
        <v>9600</v>
      </c>
      <c r="AD27" s="37">
        <f t="shared" si="24"/>
        <v>115200</v>
      </c>
      <c r="AE27" s="38">
        <f t="shared" si="15"/>
        <v>2.0465513020833335</v>
      </c>
    </row>
    <row r="28" spans="1:31" x14ac:dyDescent="0.25">
      <c r="F28" s="31">
        <v>250</v>
      </c>
      <c r="H28" s="36">
        <v>20</v>
      </c>
      <c r="I28" s="36">
        <f t="shared" si="0"/>
        <v>5000</v>
      </c>
      <c r="J28" s="37">
        <f t="shared" si="16"/>
        <v>60000</v>
      </c>
      <c r="K28" s="38">
        <f t="shared" si="11"/>
        <v>4.0610451666666663</v>
      </c>
      <c r="M28" s="36">
        <v>25</v>
      </c>
      <c r="N28" s="36">
        <f t="shared" si="1"/>
        <v>6250</v>
      </c>
      <c r="O28" s="37">
        <f t="shared" si="21"/>
        <v>75000</v>
      </c>
      <c r="P28" s="38">
        <f t="shared" si="12"/>
        <v>3.2488361333333331</v>
      </c>
      <c r="R28" s="36">
        <v>30</v>
      </c>
      <c r="S28" s="36">
        <f t="shared" si="2"/>
        <v>7500</v>
      </c>
      <c r="T28" s="37">
        <f t="shared" si="22"/>
        <v>90000</v>
      </c>
      <c r="U28" s="38">
        <f t="shared" si="13"/>
        <v>2.7073634444444443</v>
      </c>
      <c r="W28" s="36">
        <v>35</v>
      </c>
      <c r="X28" s="36">
        <f t="shared" si="3"/>
        <v>8750</v>
      </c>
      <c r="Y28" s="37">
        <f t="shared" si="23"/>
        <v>105000</v>
      </c>
      <c r="Z28" s="38">
        <f t="shared" si="14"/>
        <v>2.320597238095238</v>
      </c>
      <c r="AB28" s="36">
        <v>40</v>
      </c>
      <c r="AC28" s="36">
        <f t="shared" si="4"/>
        <v>10000</v>
      </c>
      <c r="AD28" s="37">
        <f t="shared" si="24"/>
        <v>120000</v>
      </c>
      <c r="AE28" s="38">
        <f t="shared" si="15"/>
        <v>2.0305225833333331</v>
      </c>
    </row>
    <row r="29" spans="1:31" x14ac:dyDescent="0.25">
      <c r="F29" s="31">
        <v>260</v>
      </c>
      <c r="H29" s="36">
        <v>20</v>
      </c>
      <c r="I29" s="36">
        <f t="shared" si="0"/>
        <v>5200</v>
      </c>
      <c r="J29" s="37">
        <f t="shared" si="16"/>
        <v>62400</v>
      </c>
      <c r="K29" s="38">
        <f t="shared" si="11"/>
        <v>4.0314536858974357</v>
      </c>
      <c r="M29" s="36">
        <v>25</v>
      </c>
      <c r="N29" s="36">
        <f t="shared" si="1"/>
        <v>6500</v>
      </c>
      <c r="O29" s="37">
        <f t="shared" si="21"/>
        <v>78000</v>
      </c>
      <c r="P29" s="38">
        <f t="shared" si="12"/>
        <v>3.2251629487179487</v>
      </c>
      <c r="R29" s="36">
        <v>30</v>
      </c>
      <c r="S29" s="36">
        <f t="shared" si="2"/>
        <v>7800</v>
      </c>
      <c r="T29" s="37">
        <f t="shared" si="22"/>
        <v>93600</v>
      </c>
      <c r="U29" s="38">
        <f t="shared" si="13"/>
        <v>2.6876357905982906</v>
      </c>
      <c r="W29" s="36">
        <v>35</v>
      </c>
      <c r="X29" s="36">
        <f t="shared" si="3"/>
        <v>9100</v>
      </c>
      <c r="Y29" s="37">
        <f t="shared" si="23"/>
        <v>109200</v>
      </c>
      <c r="Z29" s="38">
        <f t="shared" si="14"/>
        <v>2.3036878205128204</v>
      </c>
      <c r="AB29" s="36">
        <v>40</v>
      </c>
      <c r="AC29" s="36">
        <f t="shared" si="4"/>
        <v>10400</v>
      </c>
      <c r="AD29" s="37">
        <f t="shared" si="24"/>
        <v>124800</v>
      </c>
      <c r="AE29" s="38">
        <f t="shared" si="15"/>
        <v>2.0157268429487178</v>
      </c>
    </row>
    <row r="30" spans="1:31" x14ac:dyDescent="0.25">
      <c r="F30" s="31">
        <v>270</v>
      </c>
      <c r="H30" s="36">
        <v>20</v>
      </c>
      <c r="I30" s="36">
        <f t="shared" si="0"/>
        <v>5400</v>
      </c>
      <c r="J30" s="37">
        <f t="shared" si="16"/>
        <v>64800</v>
      </c>
      <c r="K30" s="38">
        <f t="shared" si="11"/>
        <v>4.0040541666666662</v>
      </c>
      <c r="M30" s="36">
        <v>25</v>
      </c>
      <c r="N30" s="36">
        <f t="shared" si="1"/>
        <v>6750</v>
      </c>
      <c r="O30" s="37">
        <f t="shared" si="21"/>
        <v>81000</v>
      </c>
      <c r="P30" s="38">
        <f t="shared" si="12"/>
        <v>3.2032433333333334</v>
      </c>
      <c r="R30" s="36">
        <v>30</v>
      </c>
      <c r="S30" s="36">
        <f t="shared" si="2"/>
        <v>8100</v>
      </c>
      <c r="T30" s="37">
        <f t="shared" si="22"/>
        <v>97200</v>
      </c>
      <c r="U30" s="38">
        <f t="shared" si="13"/>
        <v>2.6693694444444445</v>
      </c>
      <c r="W30" s="36">
        <v>35</v>
      </c>
      <c r="X30" s="36">
        <f t="shared" si="3"/>
        <v>9450</v>
      </c>
      <c r="Y30" s="37">
        <f t="shared" si="23"/>
        <v>113400</v>
      </c>
      <c r="Z30" s="38">
        <f t="shared" si="14"/>
        <v>2.2880309523809523</v>
      </c>
      <c r="AB30" s="36">
        <v>40</v>
      </c>
      <c r="AC30" s="36">
        <f t="shared" si="4"/>
        <v>10800</v>
      </c>
      <c r="AD30" s="37">
        <f t="shared" si="24"/>
        <v>129600</v>
      </c>
      <c r="AE30" s="38">
        <f t="shared" si="15"/>
        <v>2.0020270833333331</v>
      </c>
    </row>
    <row r="31" spans="1:31" x14ac:dyDescent="0.25">
      <c r="F31" s="31">
        <v>280</v>
      </c>
      <c r="H31" s="36">
        <v>20</v>
      </c>
      <c r="I31" s="36">
        <f t="shared" si="0"/>
        <v>5600</v>
      </c>
      <c r="J31" s="37">
        <f t="shared" si="16"/>
        <v>67200</v>
      </c>
      <c r="K31" s="38">
        <f t="shared" si="11"/>
        <v>3.9786117559523815</v>
      </c>
      <c r="M31" s="36">
        <v>25</v>
      </c>
      <c r="N31" s="36">
        <f t="shared" si="1"/>
        <v>7000</v>
      </c>
      <c r="O31" s="37">
        <f t="shared" si="21"/>
        <v>84000</v>
      </c>
      <c r="P31" s="38">
        <f t="shared" si="12"/>
        <v>3.1828894047619052</v>
      </c>
      <c r="R31" s="36">
        <v>30</v>
      </c>
      <c r="S31" s="36">
        <f t="shared" si="2"/>
        <v>8400</v>
      </c>
      <c r="T31" s="37">
        <f t="shared" si="22"/>
        <v>100800</v>
      </c>
      <c r="U31" s="38">
        <f t="shared" si="13"/>
        <v>2.6524078373015874</v>
      </c>
      <c r="W31" s="36">
        <v>35</v>
      </c>
      <c r="X31" s="36">
        <f t="shared" si="3"/>
        <v>9800</v>
      </c>
      <c r="Y31" s="37">
        <f t="shared" si="23"/>
        <v>117600</v>
      </c>
      <c r="Z31" s="38">
        <f t="shared" si="14"/>
        <v>2.2734924319727892</v>
      </c>
      <c r="AB31" s="36">
        <v>40</v>
      </c>
      <c r="AC31" s="36">
        <f t="shared" si="4"/>
        <v>11200</v>
      </c>
      <c r="AD31" s="37">
        <f t="shared" si="24"/>
        <v>134400</v>
      </c>
      <c r="AE31" s="38">
        <f t="shared" si="15"/>
        <v>1.9893058779761907</v>
      </c>
    </row>
    <row r="32" spans="1:31" x14ac:dyDescent="0.25">
      <c r="F32" s="31">
        <v>290</v>
      </c>
      <c r="H32" s="36">
        <v>20</v>
      </c>
      <c r="I32" s="36">
        <f t="shared" si="0"/>
        <v>5800</v>
      </c>
      <c r="J32" s="37">
        <f t="shared" si="16"/>
        <v>69600</v>
      </c>
      <c r="K32" s="38">
        <f t="shared" si="11"/>
        <v>3.9549239942528738</v>
      </c>
      <c r="M32" s="36">
        <v>25</v>
      </c>
      <c r="N32" s="36">
        <f t="shared" si="1"/>
        <v>7250</v>
      </c>
      <c r="O32" s="37">
        <f t="shared" si="21"/>
        <v>87000</v>
      </c>
      <c r="P32" s="38">
        <f t="shared" si="12"/>
        <v>3.1639391954022993</v>
      </c>
      <c r="R32" s="36">
        <v>30</v>
      </c>
      <c r="S32" s="36">
        <f t="shared" si="2"/>
        <v>8700</v>
      </c>
      <c r="T32" s="37">
        <f t="shared" si="22"/>
        <v>104400</v>
      </c>
      <c r="U32" s="38">
        <f t="shared" si="13"/>
        <v>2.6366159961685827</v>
      </c>
      <c r="W32" s="36">
        <v>35</v>
      </c>
      <c r="X32" s="36">
        <f t="shared" si="3"/>
        <v>10150</v>
      </c>
      <c r="Y32" s="37">
        <f t="shared" si="23"/>
        <v>121800</v>
      </c>
      <c r="Z32" s="38">
        <f t="shared" si="14"/>
        <v>2.2599565681444993</v>
      </c>
      <c r="AB32" s="36">
        <v>40</v>
      </c>
      <c r="AC32" s="36">
        <f t="shared" si="4"/>
        <v>11600</v>
      </c>
      <c r="AD32" s="37">
        <f t="shared" si="24"/>
        <v>139200</v>
      </c>
      <c r="AE32" s="38">
        <f t="shared" si="15"/>
        <v>1.9774619971264369</v>
      </c>
    </row>
    <row r="33" spans="6:31" x14ac:dyDescent="0.25">
      <c r="F33" s="31">
        <v>300</v>
      </c>
      <c r="H33" s="36">
        <v>20</v>
      </c>
      <c r="I33" s="36">
        <f t="shared" si="0"/>
        <v>6000</v>
      </c>
      <c r="J33" s="37">
        <f t="shared" si="16"/>
        <v>72000</v>
      </c>
      <c r="K33" s="38">
        <f t="shared" si="11"/>
        <v>3.9328154166666671</v>
      </c>
      <c r="M33" s="36">
        <v>25</v>
      </c>
      <c r="N33" s="36">
        <f t="shared" si="1"/>
        <v>7500</v>
      </c>
      <c r="O33" s="37">
        <f t="shared" si="21"/>
        <v>90000</v>
      </c>
      <c r="P33" s="38">
        <f t="shared" si="12"/>
        <v>3.1462523333333334</v>
      </c>
      <c r="R33" s="36">
        <v>30</v>
      </c>
      <c r="S33" s="36">
        <f t="shared" si="2"/>
        <v>9000</v>
      </c>
      <c r="T33" s="37">
        <f t="shared" si="22"/>
        <v>108000</v>
      </c>
      <c r="U33" s="38">
        <f t="shared" si="13"/>
        <v>2.6218769444444447</v>
      </c>
      <c r="W33" s="36">
        <v>35</v>
      </c>
      <c r="X33" s="36">
        <f t="shared" si="3"/>
        <v>10500</v>
      </c>
      <c r="Y33" s="37">
        <f t="shared" si="23"/>
        <v>126000</v>
      </c>
      <c r="Z33" s="38">
        <f t="shared" si="14"/>
        <v>2.2473230952380954</v>
      </c>
      <c r="AB33" s="36">
        <v>40</v>
      </c>
      <c r="AC33" s="36">
        <f t="shared" si="4"/>
        <v>12000</v>
      </c>
      <c r="AD33" s="37">
        <f t="shared" si="24"/>
        <v>144000</v>
      </c>
      <c r="AE33" s="38">
        <f t="shared" si="15"/>
        <v>1.9664077083333336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720A-5178-4BDD-9E24-4C0351C74323}">
  <dimension ref="A1:AE33"/>
  <sheetViews>
    <sheetView tabSelected="1" workbookViewId="0">
      <selection sqref="A1:XFD1048576"/>
    </sheetView>
  </sheetViews>
  <sheetFormatPr defaultRowHeight="15" x14ac:dyDescent="0.25"/>
  <cols>
    <col min="1" max="1" width="40.140625" style="29" customWidth="1"/>
    <col min="2" max="2" width="8.42578125" style="29" bestFit="1" customWidth="1"/>
    <col min="3" max="4" width="11.5703125" style="29" bestFit="1" customWidth="1"/>
    <col min="5" max="5" width="11.5703125" style="29" customWidth="1"/>
    <col min="6" max="6" width="8.85546875" style="29" customWidth="1"/>
    <col min="7" max="7" width="6.140625" style="29" bestFit="1" customWidth="1"/>
    <col min="8" max="8" width="5.28515625" style="29" bestFit="1" customWidth="1"/>
    <col min="9" max="9" width="7.28515625" style="29" bestFit="1" customWidth="1"/>
    <col min="10" max="10" width="8.28515625" style="29" bestFit="1" customWidth="1"/>
    <col min="11" max="11" width="7.5703125" style="29" bestFit="1" customWidth="1"/>
    <col min="12" max="12" width="9.140625" style="29"/>
    <col min="13" max="13" width="5.28515625" style="29" bestFit="1" customWidth="1"/>
    <col min="14" max="14" width="7.28515625" style="29" bestFit="1" customWidth="1"/>
    <col min="15" max="15" width="8.28515625" style="29" bestFit="1" customWidth="1"/>
    <col min="16" max="16" width="4.140625" style="29" bestFit="1" customWidth="1"/>
    <col min="17" max="17" width="9.140625" style="29"/>
    <col min="18" max="18" width="5.28515625" style="29" bestFit="1" customWidth="1"/>
    <col min="19" max="19" width="7.28515625" style="29" bestFit="1" customWidth="1"/>
    <col min="20" max="20" width="9.28515625" style="29" bestFit="1" customWidth="1"/>
    <col min="21" max="21" width="4.140625" style="29" bestFit="1" customWidth="1"/>
    <col min="22" max="22" width="9.140625" style="29"/>
    <col min="23" max="23" width="5.28515625" style="29" bestFit="1" customWidth="1"/>
    <col min="24" max="24" width="8.28515625" style="29" bestFit="1" customWidth="1"/>
    <col min="25" max="25" width="9.28515625" style="29" bestFit="1" customWidth="1"/>
    <col min="26" max="26" width="4.140625" style="29" bestFit="1" customWidth="1"/>
    <col min="27" max="27" width="9.140625" style="29"/>
    <col min="28" max="28" width="5.28515625" style="29" bestFit="1" customWidth="1"/>
    <col min="29" max="29" width="8.28515625" style="29" bestFit="1" customWidth="1"/>
    <col min="30" max="30" width="9.28515625" style="29" bestFit="1" customWidth="1"/>
    <col min="31" max="31" width="4.140625" style="29" bestFit="1" customWidth="1"/>
    <col min="32" max="16384" width="9.140625" style="29"/>
  </cols>
  <sheetData>
    <row r="1" spans="1:31" x14ac:dyDescent="0.25">
      <c r="A1" s="29" t="s">
        <v>18</v>
      </c>
    </row>
    <row r="3" spans="1:31" x14ac:dyDescent="0.25">
      <c r="H3" s="30" t="s">
        <v>76</v>
      </c>
      <c r="I3" s="30"/>
      <c r="J3" s="30"/>
      <c r="K3" s="30"/>
      <c r="M3" s="30" t="s">
        <v>77</v>
      </c>
      <c r="N3" s="30"/>
      <c r="O3" s="30"/>
      <c r="P3" s="30"/>
      <c r="R3" s="30" t="s">
        <v>78</v>
      </c>
      <c r="S3" s="30"/>
      <c r="T3" s="30"/>
      <c r="U3" s="30"/>
      <c r="W3" s="30" t="s">
        <v>79</v>
      </c>
      <c r="X3" s="30"/>
      <c r="Y3" s="30"/>
      <c r="Z3" s="30"/>
      <c r="AB3" s="30" t="s">
        <v>80</v>
      </c>
      <c r="AC3" s="30"/>
      <c r="AD3" s="30"/>
      <c r="AE3" s="30"/>
    </row>
    <row r="4" spans="1:31" ht="30" x14ac:dyDescent="0.25">
      <c r="A4" s="29" t="s">
        <v>0</v>
      </c>
      <c r="B4" s="29" t="s">
        <v>1</v>
      </c>
      <c r="C4" s="31" t="s">
        <v>73</v>
      </c>
      <c r="D4" s="31" t="s">
        <v>74</v>
      </c>
      <c r="E4" s="31"/>
      <c r="F4" s="32" t="s">
        <v>68</v>
      </c>
      <c r="H4" s="33" t="s">
        <v>69</v>
      </c>
      <c r="I4" s="34" t="s">
        <v>70</v>
      </c>
      <c r="J4" s="34" t="s">
        <v>71</v>
      </c>
      <c r="K4" s="34" t="s">
        <v>72</v>
      </c>
      <c r="M4" s="33" t="s">
        <v>69</v>
      </c>
      <c r="N4" s="34" t="s">
        <v>70</v>
      </c>
      <c r="O4" s="34" t="s">
        <v>71</v>
      </c>
      <c r="P4" s="34" t="s">
        <v>72</v>
      </c>
      <c r="R4" s="33" t="s">
        <v>69</v>
      </c>
      <c r="S4" s="34" t="s">
        <v>70</v>
      </c>
      <c r="T4" s="34" t="s">
        <v>71</v>
      </c>
      <c r="U4" s="34" t="s">
        <v>72</v>
      </c>
      <c r="W4" s="33" t="s">
        <v>69</v>
      </c>
      <c r="X4" s="34" t="s">
        <v>70</v>
      </c>
      <c r="Y4" s="34" t="s">
        <v>71</v>
      </c>
      <c r="Z4" s="34" t="s">
        <v>72</v>
      </c>
      <c r="AB4" s="33" t="s">
        <v>69</v>
      </c>
      <c r="AC4" s="34" t="s">
        <v>70</v>
      </c>
      <c r="AD4" s="34" t="s">
        <v>71</v>
      </c>
      <c r="AE4" s="34" t="s">
        <v>72</v>
      </c>
    </row>
    <row r="5" spans="1:31" x14ac:dyDescent="0.25">
      <c r="A5" s="29" t="s">
        <v>3</v>
      </c>
      <c r="B5" s="29">
        <v>4</v>
      </c>
      <c r="C5" s="35">
        <v>11634</v>
      </c>
      <c r="D5" s="35">
        <f>B5*C5</f>
        <v>46536</v>
      </c>
      <c r="E5" s="35"/>
      <c r="F5" s="31">
        <v>25</v>
      </c>
      <c r="H5" s="36">
        <v>20</v>
      </c>
      <c r="I5" s="36">
        <f t="shared" ref="I5:I33" si="0">F5*H5</f>
        <v>500</v>
      </c>
      <c r="J5" s="37">
        <f>I5*12</f>
        <v>6000</v>
      </c>
      <c r="K5" s="38">
        <f>($D$13+$F5*$D$14)/J5</f>
        <v>14.955784999999999</v>
      </c>
      <c r="M5" s="36">
        <v>25</v>
      </c>
      <c r="N5" s="36">
        <f t="shared" ref="N5:N33" si="1">$F5*M5</f>
        <v>625</v>
      </c>
      <c r="O5" s="37">
        <f>N5*12</f>
        <v>7500</v>
      </c>
      <c r="P5" s="38">
        <f>($D$13+$F5*$D$14)/O5</f>
        <v>11.964627999999999</v>
      </c>
      <c r="R5" s="36">
        <v>30</v>
      </c>
      <c r="S5" s="36">
        <f t="shared" ref="S5:S33" si="2">$F5*R5</f>
        <v>750</v>
      </c>
      <c r="T5" s="37">
        <f>S5*12</f>
        <v>9000</v>
      </c>
      <c r="U5" s="38">
        <f>($D$13+$F5*$D$14)/T5</f>
        <v>9.9705233333333325</v>
      </c>
      <c r="W5" s="36">
        <v>35</v>
      </c>
      <c r="X5" s="36">
        <f t="shared" ref="X5:X33" si="3">$F5*W5</f>
        <v>875</v>
      </c>
      <c r="Y5" s="37">
        <f>X5*12</f>
        <v>10500</v>
      </c>
      <c r="Z5" s="38">
        <f>($D$13+$F5*$D$14)/Y5</f>
        <v>8.546162857142857</v>
      </c>
      <c r="AB5" s="36">
        <v>40</v>
      </c>
      <c r="AC5" s="36">
        <f t="shared" ref="AC5:AC33" si="4">$F5*AB5</f>
        <v>1000</v>
      </c>
      <c r="AD5" s="37">
        <f>AC5*12</f>
        <v>12000</v>
      </c>
      <c r="AE5" s="38">
        <f>($D$13+$F5*$D$14)/AD5</f>
        <v>7.4778924999999994</v>
      </c>
    </row>
    <row r="6" spans="1:31" x14ac:dyDescent="0.25">
      <c r="A6" s="29" t="s">
        <v>4</v>
      </c>
      <c r="B6" s="29">
        <v>4</v>
      </c>
      <c r="C6" s="35">
        <v>277</v>
      </c>
      <c r="D6" s="35">
        <f t="shared" ref="D6:D12" si="5">B6*C6</f>
        <v>1108</v>
      </c>
      <c r="E6" s="35"/>
      <c r="F6" s="31">
        <v>30</v>
      </c>
      <c r="H6" s="36">
        <v>20</v>
      </c>
      <c r="I6" s="36">
        <f t="shared" si="0"/>
        <v>600</v>
      </c>
      <c r="J6" s="37">
        <f t="shared" ref="J6:J7" si="6">I6*12</f>
        <v>7200</v>
      </c>
      <c r="K6" s="38">
        <f>($D$13+$F6*$D$14)/J6</f>
        <v>13.011765277777776</v>
      </c>
      <c r="M6" s="36">
        <v>25</v>
      </c>
      <c r="N6" s="36">
        <f t="shared" si="1"/>
        <v>750</v>
      </c>
      <c r="O6" s="37">
        <f t="shared" ref="O6:O7" si="7">N6*12</f>
        <v>9000</v>
      </c>
      <c r="P6" s="38">
        <f>($D$13+$F6*$D$14)/O6</f>
        <v>10.409412222222221</v>
      </c>
      <c r="R6" s="36">
        <v>30</v>
      </c>
      <c r="S6" s="36">
        <f t="shared" si="2"/>
        <v>900</v>
      </c>
      <c r="T6" s="37">
        <f t="shared" ref="T6:T7" si="8">S6*12</f>
        <v>10800</v>
      </c>
      <c r="U6" s="38">
        <f>($D$13+$F6*$D$14)/T6</f>
        <v>8.6745101851851842</v>
      </c>
      <c r="W6" s="36">
        <v>35</v>
      </c>
      <c r="X6" s="36">
        <f t="shared" si="3"/>
        <v>1050</v>
      </c>
      <c r="Y6" s="37">
        <f t="shared" ref="Y6:Y7" si="9">X6*12</f>
        <v>12600</v>
      </c>
      <c r="Z6" s="38">
        <f>($D$13+$F6*$D$14)/Y6</f>
        <v>7.4352944444444438</v>
      </c>
      <c r="AB6" s="36">
        <v>40</v>
      </c>
      <c r="AC6" s="36">
        <f t="shared" si="4"/>
        <v>1200</v>
      </c>
      <c r="AD6" s="37">
        <f t="shared" ref="AD6:AD7" si="10">AC6*12</f>
        <v>14400</v>
      </c>
      <c r="AE6" s="38">
        <f>($D$13+$F6*$D$14)/AD6</f>
        <v>6.5058826388888882</v>
      </c>
    </row>
    <row r="7" spans="1:31" x14ac:dyDescent="0.25">
      <c r="A7" s="29" t="s">
        <v>38</v>
      </c>
      <c r="B7" s="29">
        <v>1</v>
      </c>
      <c r="C7" s="35">
        <v>14500</v>
      </c>
      <c r="D7" s="35">
        <f t="shared" si="5"/>
        <v>14500</v>
      </c>
      <c r="E7" s="35"/>
      <c r="F7" s="31">
        <v>40</v>
      </c>
      <c r="H7" s="36">
        <v>20</v>
      </c>
      <c r="I7" s="36">
        <f t="shared" si="0"/>
        <v>800</v>
      </c>
      <c r="J7" s="37">
        <f t="shared" si="6"/>
        <v>9600</v>
      </c>
      <c r="K7" s="38">
        <f t="shared" ref="K6:K33" si="11">($D$13+$F7*$D$14)/J7</f>
        <v>10.581740624999998</v>
      </c>
      <c r="M7" s="36">
        <v>25</v>
      </c>
      <c r="N7" s="36">
        <f t="shared" si="1"/>
        <v>1000</v>
      </c>
      <c r="O7" s="37">
        <f t="shared" si="7"/>
        <v>12000</v>
      </c>
      <c r="P7" s="38">
        <f t="shared" ref="P7:P33" si="12">($D$13+$F7*$D$14)/O7</f>
        <v>8.4653925000000001</v>
      </c>
      <c r="R7" s="36">
        <v>30</v>
      </c>
      <c r="S7" s="36">
        <f t="shared" si="2"/>
        <v>1200</v>
      </c>
      <c r="T7" s="37">
        <f t="shared" si="8"/>
        <v>14400</v>
      </c>
      <c r="U7" s="38">
        <f t="shared" ref="U7:U33" si="13">($D$13+$F7*$D$14)/T7</f>
        <v>7.0544937499999998</v>
      </c>
      <c r="W7" s="36">
        <v>35</v>
      </c>
      <c r="X7" s="36">
        <f t="shared" si="3"/>
        <v>1400</v>
      </c>
      <c r="Y7" s="37">
        <f t="shared" si="9"/>
        <v>16800</v>
      </c>
      <c r="Z7" s="38">
        <f t="shared" ref="Z7:Z33" si="14">($D$13+$F7*$D$14)/Y7</f>
        <v>6.0467089285714284</v>
      </c>
      <c r="AB7" s="36">
        <v>40</v>
      </c>
      <c r="AC7" s="36">
        <f t="shared" si="4"/>
        <v>1600</v>
      </c>
      <c r="AD7" s="37">
        <f t="shared" si="10"/>
        <v>19200</v>
      </c>
      <c r="AE7" s="38">
        <f t="shared" ref="AE7:AE33" si="15">($D$13+$F7*$D$14)/AD7</f>
        <v>5.2908703124999992</v>
      </c>
    </row>
    <row r="8" spans="1:31" x14ac:dyDescent="0.25">
      <c r="A8" s="29" t="s">
        <v>57</v>
      </c>
      <c r="B8" s="29">
        <v>2</v>
      </c>
      <c r="C8" s="35">
        <v>320</v>
      </c>
      <c r="D8" s="35">
        <f t="shared" si="5"/>
        <v>640</v>
      </c>
      <c r="E8" s="35"/>
      <c r="F8" s="31">
        <v>50</v>
      </c>
      <c r="H8" s="36">
        <v>20</v>
      </c>
      <c r="I8" s="36">
        <f t="shared" si="0"/>
        <v>1000</v>
      </c>
      <c r="J8" s="37">
        <f>I8*12</f>
        <v>12000</v>
      </c>
      <c r="K8" s="38">
        <f t="shared" si="11"/>
        <v>9.1237258333333333</v>
      </c>
      <c r="M8" s="36">
        <v>25</v>
      </c>
      <c r="N8" s="36">
        <f t="shared" si="1"/>
        <v>1250</v>
      </c>
      <c r="O8" s="37">
        <f>N8*12</f>
        <v>15000</v>
      </c>
      <c r="P8" s="38">
        <f t="shared" si="12"/>
        <v>7.2989806666666661</v>
      </c>
      <c r="R8" s="36">
        <v>30</v>
      </c>
      <c r="S8" s="36">
        <f t="shared" si="2"/>
        <v>1500</v>
      </c>
      <c r="T8" s="37">
        <f>S8*12</f>
        <v>18000</v>
      </c>
      <c r="U8" s="38">
        <f t="shared" si="13"/>
        <v>6.0824838888888886</v>
      </c>
      <c r="W8" s="36">
        <v>35</v>
      </c>
      <c r="X8" s="36">
        <f t="shared" si="3"/>
        <v>1750</v>
      </c>
      <c r="Y8" s="37">
        <f>X8*12</f>
        <v>21000</v>
      </c>
      <c r="Z8" s="38">
        <f t="shared" si="14"/>
        <v>5.2135576190476183</v>
      </c>
      <c r="AB8" s="36">
        <v>40</v>
      </c>
      <c r="AC8" s="36">
        <f t="shared" si="4"/>
        <v>2000</v>
      </c>
      <c r="AD8" s="37">
        <f>AC8*12</f>
        <v>24000</v>
      </c>
      <c r="AE8" s="38">
        <f t="shared" si="15"/>
        <v>4.5618629166666667</v>
      </c>
    </row>
    <row r="9" spans="1:31" x14ac:dyDescent="0.25">
      <c r="A9" s="29" t="s">
        <v>65</v>
      </c>
      <c r="B9" s="29">
        <v>1</v>
      </c>
      <c r="C9" s="35">
        <v>3500</v>
      </c>
      <c r="D9" s="35">
        <f t="shared" si="5"/>
        <v>3500</v>
      </c>
      <c r="E9" s="35"/>
      <c r="F9" s="31">
        <v>60</v>
      </c>
      <c r="H9" s="36">
        <v>20</v>
      </c>
      <c r="I9" s="36">
        <f t="shared" si="0"/>
        <v>1200</v>
      </c>
      <c r="J9" s="37">
        <f t="shared" ref="J9:J33" si="16">I9*12</f>
        <v>14400</v>
      </c>
      <c r="K9" s="38">
        <f t="shared" si="11"/>
        <v>8.1517159722222221</v>
      </c>
      <c r="M9" s="36">
        <v>25</v>
      </c>
      <c r="N9" s="36">
        <f t="shared" si="1"/>
        <v>1500</v>
      </c>
      <c r="O9" s="37">
        <f t="shared" ref="O9:O13" si="17">N9*12</f>
        <v>18000</v>
      </c>
      <c r="P9" s="38">
        <f t="shared" si="12"/>
        <v>6.5213727777777777</v>
      </c>
      <c r="R9" s="36">
        <v>30</v>
      </c>
      <c r="S9" s="36">
        <f t="shared" si="2"/>
        <v>1800</v>
      </c>
      <c r="T9" s="37">
        <f t="shared" ref="T9:T13" si="18">S9*12</f>
        <v>21600</v>
      </c>
      <c r="U9" s="38">
        <f t="shared" si="13"/>
        <v>5.4344773148148144</v>
      </c>
      <c r="W9" s="36">
        <v>35</v>
      </c>
      <c r="X9" s="36">
        <f t="shared" si="3"/>
        <v>2100</v>
      </c>
      <c r="Y9" s="37">
        <f t="shared" ref="Y9:Y13" si="19">X9*12</f>
        <v>25200</v>
      </c>
      <c r="Z9" s="38">
        <f t="shared" si="14"/>
        <v>4.6581234126984121</v>
      </c>
      <c r="AB9" s="36">
        <v>40</v>
      </c>
      <c r="AC9" s="36">
        <f t="shared" si="4"/>
        <v>2400</v>
      </c>
      <c r="AD9" s="37">
        <f t="shared" ref="AD9:AD13" si="20">AC9*12</f>
        <v>28800</v>
      </c>
      <c r="AE9" s="38">
        <f t="shared" si="15"/>
        <v>4.0758579861111111</v>
      </c>
    </row>
    <row r="10" spans="1:31" x14ac:dyDescent="0.25">
      <c r="A10" s="29" t="s">
        <v>5</v>
      </c>
      <c r="B10" s="29">
        <v>2</v>
      </c>
      <c r="C10" s="35">
        <v>1366.5</v>
      </c>
      <c r="D10" s="35">
        <f t="shared" si="5"/>
        <v>2733</v>
      </c>
      <c r="E10" s="35"/>
      <c r="F10" s="31">
        <v>70</v>
      </c>
      <c r="H10" s="36">
        <v>20</v>
      </c>
      <c r="I10" s="36">
        <f t="shared" si="0"/>
        <v>1400</v>
      </c>
      <c r="J10" s="37">
        <f t="shared" si="16"/>
        <v>16800</v>
      </c>
      <c r="K10" s="38">
        <f t="shared" si="11"/>
        <v>7.457423214285714</v>
      </c>
      <c r="M10" s="36">
        <v>25</v>
      </c>
      <c r="N10" s="36">
        <f t="shared" si="1"/>
        <v>1750</v>
      </c>
      <c r="O10" s="37">
        <f t="shared" si="17"/>
        <v>21000</v>
      </c>
      <c r="P10" s="38">
        <f t="shared" si="12"/>
        <v>5.9659385714285706</v>
      </c>
      <c r="R10" s="36">
        <v>30</v>
      </c>
      <c r="S10" s="36">
        <f t="shared" si="2"/>
        <v>2100</v>
      </c>
      <c r="T10" s="37">
        <f t="shared" si="18"/>
        <v>25200</v>
      </c>
      <c r="U10" s="38">
        <f t="shared" si="13"/>
        <v>4.9716154761904763</v>
      </c>
      <c r="W10" s="36">
        <v>35</v>
      </c>
      <c r="X10" s="36">
        <f t="shared" si="3"/>
        <v>2450</v>
      </c>
      <c r="Y10" s="37">
        <f t="shared" si="19"/>
        <v>29400</v>
      </c>
      <c r="Z10" s="38">
        <f t="shared" si="14"/>
        <v>4.2613846938775506</v>
      </c>
      <c r="AB10" s="36">
        <v>40</v>
      </c>
      <c r="AC10" s="36">
        <f t="shared" si="4"/>
        <v>2800</v>
      </c>
      <c r="AD10" s="37">
        <f t="shared" si="20"/>
        <v>33600</v>
      </c>
      <c r="AE10" s="38">
        <f t="shared" si="15"/>
        <v>3.728711607142857</v>
      </c>
    </row>
    <row r="11" spans="1:31" x14ac:dyDescent="0.25">
      <c r="A11" s="29" t="s">
        <v>6</v>
      </c>
      <c r="B11" s="29">
        <v>1</v>
      </c>
      <c r="C11" s="35">
        <v>914.87</v>
      </c>
      <c r="D11" s="35">
        <f t="shared" si="5"/>
        <v>914.87</v>
      </c>
      <c r="E11" s="35"/>
      <c r="F11" s="31">
        <v>80</v>
      </c>
      <c r="H11" s="36">
        <v>20</v>
      </c>
      <c r="I11" s="36">
        <f t="shared" si="0"/>
        <v>1600</v>
      </c>
      <c r="J11" s="37">
        <f t="shared" si="16"/>
        <v>19200</v>
      </c>
      <c r="K11" s="38">
        <f t="shared" si="11"/>
        <v>6.9367036458333331</v>
      </c>
      <c r="M11" s="36">
        <v>25</v>
      </c>
      <c r="N11" s="36">
        <f t="shared" si="1"/>
        <v>2000</v>
      </c>
      <c r="O11" s="37">
        <f t="shared" si="17"/>
        <v>24000</v>
      </c>
      <c r="P11" s="38">
        <f t="shared" si="12"/>
        <v>5.5493629166666665</v>
      </c>
      <c r="R11" s="36">
        <v>30</v>
      </c>
      <c r="S11" s="36">
        <f t="shared" si="2"/>
        <v>2400</v>
      </c>
      <c r="T11" s="37">
        <f t="shared" si="18"/>
        <v>28800</v>
      </c>
      <c r="U11" s="38">
        <f t="shared" si="13"/>
        <v>4.6244690972222218</v>
      </c>
      <c r="W11" s="36">
        <v>35</v>
      </c>
      <c r="X11" s="36">
        <f t="shared" si="3"/>
        <v>2800</v>
      </c>
      <c r="Y11" s="37">
        <f t="shared" si="19"/>
        <v>33600</v>
      </c>
      <c r="Z11" s="38">
        <f t="shared" si="14"/>
        <v>3.9638306547619044</v>
      </c>
      <c r="AB11" s="36">
        <v>40</v>
      </c>
      <c r="AC11" s="36">
        <f t="shared" si="4"/>
        <v>3200</v>
      </c>
      <c r="AD11" s="37">
        <f t="shared" si="20"/>
        <v>38400</v>
      </c>
      <c r="AE11" s="38">
        <f t="shared" si="15"/>
        <v>3.4683518229166665</v>
      </c>
    </row>
    <row r="12" spans="1:31" ht="15.75" thickBot="1" x14ac:dyDescent="0.3">
      <c r="A12" s="39" t="s">
        <v>7</v>
      </c>
      <c r="B12" s="39">
        <v>2</v>
      </c>
      <c r="C12" s="40">
        <v>26.42</v>
      </c>
      <c r="D12" s="40">
        <f t="shared" si="5"/>
        <v>52.84</v>
      </c>
      <c r="E12" s="41"/>
      <c r="F12" s="31">
        <v>90</v>
      </c>
      <c r="H12" s="36">
        <v>20</v>
      </c>
      <c r="I12" s="36">
        <f t="shared" si="0"/>
        <v>1800</v>
      </c>
      <c r="J12" s="37">
        <f t="shared" si="16"/>
        <v>21600</v>
      </c>
      <c r="K12" s="38">
        <f t="shared" si="11"/>
        <v>6.5316995370370368</v>
      </c>
      <c r="M12" s="36">
        <v>25</v>
      </c>
      <c r="N12" s="36">
        <f t="shared" si="1"/>
        <v>2250</v>
      </c>
      <c r="O12" s="37">
        <f t="shared" si="17"/>
        <v>27000</v>
      </c>
      <c r="P12" s="38">
        <f t="shared" si="12"/>
        <v>5.2253596296296294</v>
      </c>
      <c r="R12" s="36">
        <v>30</v>
      </c>
      <c r="S12" s="36">
        <f t="shared" si="2"/>
        <v>2700</v>
      </c>
      <c r="T12" s="37">
        <f t="shared" si="18"/>
        <v>32400</v>
      </c>
      <c r="U12" s="38">
        <f t="shared" si="13"/>
        <v>4.3544663580246912</v>
      </c>
      <c r="W12" s="36">
        <v>35</v>
      </c>
      <c r="X12" s="36">
        <f t="shared" si="3"/>
        <v>3150</v>
      </c>
      <c r="Y12" s="37">
        <f t="shared" si="19"/>
        <v>37800</v>
      </c>
      <c r="Z12" s="38">
        <f t="shared" si="14"/>
        <v>3.7323997354497354</v>
      </c>
      <c r="AB12" s="36">
        <v>40</v>
      </c>
      <c r="AC12" s="36">
        <f t="shared" si="4"/>
        <v>3600</v>
      </c>
      <c r="AD12" s="37">
        <f t="shared" si="20"/>
        <v>43200</v>
      </c>
      <c r="AE12" s="38">
        <f t="shared" si="15"/>
        <v>3.2658497685185184</v>
      </c>
    </row>
    <row r="13" spans="1:31" ht="15.75" thickTop="1" x14ac:dyDescent="0.25">
      <c r="A13" s="42" t="s">
        <v>75</v>
      </c>
      <c r="B13" s="43" t="s">
        <v>13</v>
      </c>
      <c r="C13" s="35"/>
      <c r="D13" s="44">
        <f>SUM(D5:D12)</f>
        <v>69984.709999999992</v>
      </c>
      <c r="E13" s="44"/>
      <c r="F13" s="31">
        <v>100</v>
      </c>
      <c r="H13" s="36">
        <v>20</v>
      </c>
      <c r="I13" s="36">
        <f t="shared" si="0"/>
        <v>2000</v>
      </c>
      <c r="J13" s="37">
        <f t="shared" si="16"/>
        <v>24000</v>
      </c>
      <c r="K13" s="38">
        <f t="shared" si="11"/>
        <v>6.2076962499999997</v>
      </c>
      <c r="M13" s="36">
        <v>25</v>
      </c>
      <c r="N13" s="36">
        <f t="shared" si="1"/>
        <v>2500</v>
      </c>
      <c r="O13" s="37">
        <f t="shared" si="17"/>
        <v>30000</v>
      </c>
      <c r="P13" s="38">
        <f t="shared" si="12"/>
        <v>4.9661569999999999</v>
      </c>
      <c r="R13" s="36">
        <v>30</v>
      </c>
      <c r="S13" s="36">
        <f t="shared" si="2"/>
        <v>3000</v>
      </c>
      <c r="T13" s="37">
        <f t="shared" si="18"/>
        <v>36000</v>
      </c>
      <c r="U13" s="38">
        <f t="shared" si="13"/>
        <v>4.1384641666666662</v>
      </c>
      <c r="W13" s="36">
        <v>35</v>
      </c>
      <c r="X13" s="36">
        <f t="shared" si="3"/>
        <v>3500</v>
      </c>
      <c r="Y13" s="37">
        <f t="shared" si="19"/>
        <v>42000</v>
      </c>
      <c r="Z13" s="38">
        <f t="shared" si="14"/>
        <v>3.5472549999999998</v>
      </c>
      <c r="AB13" s="36">
        <v>40</v>
      </c>
      <c r="AC13" s="36">
        <f t="shared" si="4"/>
        <v>4000</v>
      </c>
      <c r="AD13" s="37">
        <f t="shared" si="20"/>
        <v>48000</v>
      </c>
      <c r="AE13" s="38">
        <f t="shared" si="15"/>
        <v>3.1038481249999998</v>
      </c>
    </row>
    <row r="14" spans="1:31" x14ac:dyDescent="0.25">
      <c r="A14" s="45" t="s">
        <v>82</v>
      </c>
      <c r="D14" s="46">
        <v>790</v>
      </c>
      <c r="F14" s="31">
        <v>110</v>
      </c>
      <c r="H14" s="36">
        <v>20</v>
      </c>
      <c r="I14" s="36">
        <f t="shared" si="0"/>
        <v>2200</v>
      </c>
      <c r="J14" s="37">
        <f>I14*12</f>
        <v>26400</v>
      </c>
      <c r="K14" s="38">
        <f t="shared" si="11"/>
        <v>5.9426026515151511</v>
      </c>
      <c r="M14" s="36">
        <v>25</v>
      </c>
      <c r="N14" s="36">
        <f t="shared" si="1"/>
        <v>2750</v>
      </c>
      <c r="O14" s="37">
        <f>N14*12</f>
        <v>33000</v>
      </c>
      <c r="P14" s="38">
        <f t="shared" si="12"/>
        <v>4.7540821212121207</v>
      </c>
      <c r="R14" s="36">
        <v>30</v>
      </c>
      <c r="S14" s="36">
        <f t="shared" si="2"/>
        <v>3300</v>
      </c>
      <c r="T14" s="37">
        <f>S14*12</f>
        <v>39600</v>
      </c>
      <c r="U14" s="38">
        <f t="shared" si="13"/>
        <v>3.9617351010101007</v>
      </c>
      <c r="W14" s="36">
        <v>35</v>
      </c>
      <c r="X14" s="36">
        <f t="shared" si="3"/>
        <v>3850</v>
      </c>
      <c r="Y14" s="37">
        <f>X14*12</f>
        <v>46200</v>
      </c>
      <c r="Z14" s="38">
        <f t="shared" si="14"/>
        <v>3.3957729437229434</v>
      </c>
      <c r="AB14" s="36">
        <v>40</v>
      </c>
      <c r="AC14" s="36">
        <f t="shared" si="4"/>
        <v>4400</v>
      </c>
      <c r="AD14" s="37">
        <f>AC14*12</f>
        <v>52800</v>
      </c>
      <c r="AE14" s="38">
        <f t="shared" si="15"/>
        <v>2.9713013257575756</v>
      </c>
    </row>
    <row r="15" spans="1:31" x14ac:dyDescent="0.25">
      <c r="F15" s="31">
        <v>120</v>
      </c>
      <c r="H15" s="36">
        <v>20</v>
      </c>
      <c r="I15" s="36">
        <f t="shared" si="0"/>
        <v>2400</v>
      </c>
      <c r="J15" s="37">
        <f t="shared" si="16"/>
        <v>28800</v>
      </c>
      <c r="K15" s="38">
        <f t="shared" si="11"/>
        <v>5.7216913194444441</v>
      </c>
      <c r="M15" s="36">
        <v>25</v>
      </c>
      <c r="N15" s="36">
        <f t="shared" si="1"/>
        <v>3000</v>
      </c>
      <c r="O15" s="37">
        <f t="shared" ref="O15:O33" si="21">N15*12</f>
        <v>36000</v>
      </c>
      <c r="P15" s="38">
        <f t="shared" si="12"/>
        <v>4.5773530555555553</v>
      </c>
      <c r="R15" s="36">
        <v>30</v>
      </c>
      <c r="S15" s="36">
        <f t="shared" si="2"/>
        <v>3600</v>
      </c>
      <c r="T15" s="37">
        <f t="shared" ref="T15:T33" si="22">S15*12</f>
        <v>43200</v>
      </c>
      <c r="U15" s="38">
        <f t="shared" si="13"/>
        <v>3.8144608796296295</v>
      </c>
      <c r="W15" s="36">
        <v>35</v>
      </c>
      <c r="X15" s="36">
        <f t="shared" si="3"/>
        <v>4200</v>
      </c>
      <c r="Y15" s="37">
        <f t="shared" ref="Y15:Y33" si="23">X15*12</f>
        <v>50400</v>
      </c>
      <c r="Z15" s="38">
        <f t="shared" si="14"/>
        <v>3.2695378968253967</v>
      </c>
      <c r="AB15" s="36">
        <v>40</v>
      </c>
      <c r="AC15" s="36">
        <f t="shared" si="4"/>
        <v>4800</v>
      </c>
      <c r="AD15" s="37">
        <f t="shared" ref="AD15:AD33" si="24">AC15*12</f>
        <v>57600</v>
      </c>
      <c r="AE15" s="38">
        <f t="shared" si="15"/>
        <v>2.860845659722222</v>
      </c>
    </row>
    <row r="16" spans="1:31" x14ac:dyDescent="0.25">
      <c r="A16" s="29" t="s">
        <v>83</v>
      </c>
      <c r="D16" s="29">
        <v>125</v>
      </c>
      <c r="F16" s="31">
        <v>130</v>
      </c>
      <c r="H16" s="36">
        <v>20</v>
      </c>
      <c r="I16" s="36">
        <f t="shared" si="0"/>
        <v>2600</v>
      </c>
      <c r="J16" s="37">
        <f t="shared" si="16"/>
        <v>31200</v>
      </c>
      <c r="K16" s="38">
        <f t="shared" si="11"/>
        <v>5.5347663461538463</v>
      </c>
      <c r="M16" s="36">
        <v>25</v>
      </c>
      <c r="N16" s="36">
        <f t="shared" si="1"/>
        <v>3250</v>
      </c>
      <c r="O16" s="37">
        <f t="shared" si="21"/>
        <v>39000</v>
      </c>
      <c r="P16" s="38">
        <f t="shared" si="12"/>
        <v>4.4278130769230764</v>
      </c>
      <c r="R16" s="36">
        <v>30</v>
      </c>
      <c r="S16" s="36">
        <f t="shared" si="2"/>
        <v>3900</v>
      </c>
      <c r="T16" s="37">
        <f t="shared" si="22"/>
        <v>46800</v>
      </c>
      <c r="U16" s="38">
        <f t="shared" si="13"/>
        <v>3.6898442307692307</v>
      </c>
      <c r="W16" s="36">
        <v>35</v>
      </c>
      <c r="X16" s="36">
        <f t="shared" si="3"/>
        <v>4550</v>
      </c>
      <c r="Y16" s="37">
        <f t="shared" si="23"/>
        <v>54600</v>
      </c>
      <c r="Z16" s="38">
        <f t="shared" si="14"/>
        <v>3.162723626373626</v>
      </c>
      <c r="AB16" s="36">
        <v>40</v>
      </c>
      <c r="AC16" s="36">
        <f t="shared" si="4"/>
        <v>5200</v>
      </c>
      <c r="AD16" s="37">
        <f t="shared" si="24"/>
        <v>62400</v>
      </c>
      <c r="AE16" s="38">
        <f t="shared" si="15"/>
        <v>2.7673831730769232</v>
      </c>
    </row>
    <row r="17" spans="1:31" x14ac:dyDescent="0.25">
      <c r="A17" s="29" t="s">
        <v>84</v>
      </c>
      <c r="D17" s="29">
        <f>ROUNDUP(D16*60%,0)</f>
        <v>75</v>
      </c>
      <c r="F17" s="31">
        <v>140</v>
      </c>
      <c r="H17" s="36">
        <v>20</v>
      </c>
      <c r="I17" s="36">
        <f t="shared" si="0"/>
        <v>2800</v>
      </c>
      <c r="J17" s="37">
        <f t="shared" si="16"/>
        <v>33600</v>
      </c>
      <c r="K17" s="38">
        <f t="shared" si="11"/>
        <v>5.3745449404761905</v>
      </c>
      <c r="M17" s="36">
        <v>25</v>
      </c>
      <c r="N17" s="36">
        <f t="shared" si="1"/>
        <v>3500</v>
      </c>
      <c r="O17" s="37">
        <f t="shared" si="21"/>
        <v>42000</v>
      </c>
      <c r="P17" s="38">
        <f t="shared" si="12"/>
        <v>4.2996359523809522</v>
      </c>
      <c r="R17" s="36">
        <v>30</v>
      </c>
      <c r="S17" s="36">
        <f t="shared" si="2"/>
        <v>4200</v>
      </c>
      <c r="T17" s="37">
        <f t="shared" si="22"/>
        <v>50400</v>
      </c>
      <c r="U17" s="38">
        <f t="shared" si="13"/>
        <v>3.58302996031746</v>
      </c>
      <c r="W17" s="36">
        <v>35</v>
      </c>
      <c r="X17" s="36">
        <f t="shared" si="3"/>
        <v>4900</v>
      </c>
      <c r="Y17" s="37">
        <f t="shared" si="23"/>
        <v>58800</v>
      </c>
      <c r="Z17" s="38">
        <f t="shared" si="14"/>
        <v>3.071168537414966</v>
      </c>
      <c r="AB17" s="36">
        <v>40</v>
      </c>
      <c r="AC17" s="36">
        <f t="shared" si="4"/>
        <v>5600</v>
      </c>
      <c r="AD17" s="37">
        <f t="shared" si="24"/>
        <v>67200</v>
      </c>
      <c r="AE17" s="38">
        <f t="shared" si="15"/>
        <v>2.6872724702380952</v>
      </c>
    </row>
    <row r="18" spans="1:31" x14ac:dyDescent="0.25">
      <c r="F18" s="31">
        <v>150</v>
      </c>
      <c r="H18" s="36">
        <v>20</v>
      </c>
      <c r="I18" s="36">
        <f t="shared" si="0"/>
        <v>3000</v>
      </c>
      <c r="J18" s="37">
        <f t="shared" si="16"/>
        <v>36000</v>
      </c>
      <c r="K18" s="38">
        <f t="shared" si="11"/>
        <v>5.2356863888888885</v>
      </c>
      <c r="M18" s="36">
        <v>25</v>
      </c>
      <c r="N18" s="36">
        <f t="shared" si="1"/>
        <v>3750</v>
      </c>
      <c r="O18" s="37">
        <f t="shared" si="21"/>
        <v>45000</v>
      </c>
      <c r="P18" s="38">
        <f t="shared" si="12"/>
        <v>4.1885491111111106</v>
      </c>
      <c r="R18" s="36">
        <v>30</v>
      </c>
      <c r="S18" s="36">
        <f t="shared" si="2"/>
        <v>4500</v>
      </c>
      <c r="T18" s="37">
        <f t="shared" si="22"/>
        <v>54000</v>
      </c>
      <c r="U18" s="38">
        <f t="shared" si="13"/>
        <v>3.4904575925925925</v>
      </c>
      <c r="W18" s="36">
        <v>35</v>
      </c>
      <c r="X18" s="36">
        <f t="shared" si="3"/>
        <v>5250</v>
      </c>
      <c r="Y18" s="37">
        <f t="shared" si="23"/>
        <v>63000</v>
      </c>
      <c r="Z18" s="38">
        <f t="shared" si="14"/>
        <v>2.9918207936507937</v>
      </c>
      <c r="AB18" s="36">
        <v>40</v>
      </c>
      <c r="AC18" s="36">
        <f t="shared" si="4"/>
        <v>6000</v>
      </c>
      <c r="AD18" s="37">
        <f t="shared" si="24"/>
        <v>72000</v>
      </c>
      <c r="AE18" s="38">
        <f t="shared" si="15"/>
        <v>2.6178431944444442</v>
      </c>
    </row>
    <row r="19" spans="1:31" x14ac:dyDescent="0.25">
      <c r="F19" s="31">
        <v>160</v>
      </c>
      <c r="H19" s="36">
        <v>20</v>
      </c>
      <c r="I19" s="36">
        <f t="shared" si="0"/>
        <v>3200</v>
      </c>
      <c r="J19" s="37">
        <f t="shared" si="16"/>
        <v>38400</v>
      </c>
      <c r="K19" s="38">
        <f t="shared" si="11"/>
        <v>5.1141851562499996</v>
      </c>
      <c r="M19" s="36">
        <v>25</v>
      </c>
      <c r="N19" s="36">
        <f t="shared" si="1"/>
        <v>4000</v>
      </c>
      <c r="O19" s="37">
        <f t="shared" si="21"/>
        <v>48000</v>
      </c>
      <c r="P19" s="38">
        <f t="shared" si="12"/>
        <v>4.0913481249999997</v>
      </c>
      <c r="R19" s="36">
        <v>30</v>
      </c>
      <c r="S19" s="36">
        <f t="shared" si="2"/>
        <v>4800</v>
      </c>
      <c r="T19" s="37">
        <f t="shared" si="22"/>
        <v>57600</v>
      </c>
      <c r="U19" s="38">
        <f t="shared" si="13"/>
        <v>3.4094567708333332</v>
      </c>
      <c r="W19" s="36">
        <v>35</v>
      </c>
      <c r="X19" s="36">
        <f t="shared" si="3"/>
        <v>5600</v>
      </c>
      <c r="Y19" s="37">
        <f t="shared" si="23"/>
        <v>67200</v>
      </c>
      <c r="Z19" s="38">
        <f t="shared" si="14"/>
        <v>2.9223915178571427</v>
      </c>
      <c r="AB19" s="36">
        <v>40</v>
      </c>
      <c r="AC19" s="36">
        <f t="shared" si="4"/>
        <v>6400</v>
      </c>
      <c r="AD19" s="37">
        <f t="shared" si="24"/>
        <v>76800</v>
      </c>
      <c r="AE19" s="38">
        <f t="shared" si="15"/>
        <v>2.5570925781249998</v>
      </c>
    </row>
    <row r="20" spans="1:31" x14ac:dyDescent="0.25">
      <c r="F20" s="31">
        <v>170</v>
      </c>
      <c r="H20" s="36">
        <v>20</v>
      </c>
      <c r="I20" s="36">
        <f t="shared" si="0"/>
        <v>3400</v>
      </c>
      <c r="J20" s="37">
        <f t="shared" si="16"/>
        <v>40800</v>
      </c>
      <c r="K20" s="38">
        <f t="shared" si="11"/>
        <v>5.0069781862745097</v>
      </c>
      <c r="M20" s="36">
        <v>25</v>
      </c>
      <c r="N20" s="36">
        <f t="shared" si="1"/>
        <v>4250</v>
      </c>
      <c r="O20" s="37">
        <f t="shared" si="21"/>
        <v>51000</v>
      </c>
      <c r="P20" s="38">
        <f t="shared" si="12"/>
        <v>4.005582549019608</v>
      </c>
      <c r="R20" s="36">
        <v>30</v>
      </c>
      <c r="S20" s="36">
        <f t="shared" si="2"/>
        <v>5100</v>
      </c>
      <c r="T20" s="37">
        <f t="shared" si="22"/>
        <v>61200</v>
      </c>
      <c r="U20" s="38">
        <f t="shared" si="13"/>
        <v>3.3379854575163397</v>
      </c>
      <c r="W20" s="36">
        <v>35</v>
      </c>
      <c r="X20" s="36">
        <f t="shared" si="3"/>
        <v>5950</v>
      </c>
      <c r="Y20" s="37">
        <f t="shared" si="23"/>
        <v>71400</v>
      </c>
      <c r="Z20" s="38">
        <f t="shared" si="14"/>
        <v>2.8611303921568627</v>
      </c>
      <c r="AB20" s="36">
        <v>40</v>
      </c>
      <c r="AC20" s="36">
        <f t="shared" si="4"/>
        <v>6800</v>
      </c>
      <c r="AD20" s="37">
        <f t="shared" si="24"/>
        <v>81600</v>
      </c>
      <c r="AE20" s="38">
        <f t="shared" si="15"/>
        <v>2.5034890931372549</v>
      </c>
    </row>
    <row r="21" spans="1:31" x14ac:dyDescent="0.25">
      <c r="F21" s="31">
        <v>180</v>
      </c>
      <c r="H21" s="36">
        <v>20</v>
      </c>
      <c r="I21" s="36">
        <f t="shared" si="0"/>
        <v>3600</v>
      </c>
      <c r="J21" s="37">
        <f t="shared" si="16"/>
        <v>43200</v>
      </c>
      <c r="K21" s="38">
        <f t="shared" si="11"/>
        <v>4.9116831018518514</v>
      </c>
      <c r="M21" s="36">
        <v>25</v>
      </c>
      <c r="N21" s="36">
        <f t="shared" si="1"/>
        <v>4500</v>
      </c>
      <c r="O21" s="37">
        <f t="shared" si="21"/>
        <v>54000</v>
      </c>
      <c r="P21" s="38">
        <f t="shared" si="12"/>
        <v>3.9293464814814811</v>
      </c>
      <c r="R21" s="36">
        <v>30</v>
      </c>
      <c r="S21" s="36">
        <f t="shared" si="2"/>
        <v>5400</v>
      </c>
      <c r="T21" s="37">
        <f t="shared" si="22"/>
        <v>64800</v>
      </c>
      <c r="U21" s="38">
        <f t="shared" si="13"/>
        <v>3.2744554012345679</v>
      </c>
      <c r="W21" s="36">
        <v>35</v>
      </c>
      <c r="X21" s="36">
        <f t="shared" si="3"/>
        <v>6300</v>
      </c>
      <c r="Y21" s="37">
        <f t="shared" si="23"/>
        <v>75600</v>
      </c>
      <c r="Z21" s="38">
        <f t="shared" si="14"/>
        <v>2.8066760582010581</v>
      </c>
      <c r="AB21" s="36">
        <v>40</v>
      </c>
      <c r="AC21" s="36">
        <f t="shared" si="4"/>
        <v>7200</v>
      </c>
      <c r="AD21" s="37">
        <f t="shared" si="24"/>
        <v>86400</v>
      </c>
      <c r="AE21" s="38">
        <f t="shared" si="15"/>
        <v>2.4558415509259257</v>
      </c>
    </row>
    <row r="22" spans="1:31" x14ac:dyDescent="0.25">
      <c r="F22" s="31">
        <v>190</v>
      </c>
      <c r="H22" s="36">
        <v>20</v>
      </c>
      <c r="I22" s="36">
        <f t="shared" si="0"/>
        <v>3800</v>
      </c>
      <c r="J22" s="37">
        <f t="shared" si="16"/>
        <v>45600</v>
      </c>
      <c r="K22" s="38">
        <f t="shared" si="11"/>
        <v>4.8264190789473682</v>
      </c>
      <c r="M22" s="36">
        <v>25</v>
      </c>
      <c r="N22" s="36">
        <f t="shared" si="1"/>
        <v>4750</v>
      </c>
      <c r="O22" s="37">
        <f t="shared" si="21"/>
        <v>57000</v>
      </c>
      <c r="P22" s="38">
        <f t="shared" si="12"/>
        <v>3.8611352631578946</v>
      </c>
      <c r="R22" s="36">
        <v>30</v>
      </c>
      <c r="S22" s="36">
        <f t="shared" si="2"/>
        <v>5700</v>
      </c>
      <c r="T22" s="37">
        <f t="shared" si="22"/>
        <v>68400</v>
      </c>
      <c r="U22" s="38">
        <f t="shared" si="13"/>
        <v>3.2176127192982453</v>
      </c>
      <c r="W22" s="36">
        <v>35</v>
      </c>
      <c r="X22" s="36">
        <f t="shared" si="3"/>
        <v>6650</v>
      </c>
      <c r="Y22" s="37">
        <f t="shared" si="23"/>
        <v>79800</v>
      </c>
      <c r="Z22" s="38">
        <f t="shared" si="14"/>
        <v>2.7579537593984962</v>
      </c>
      <c r="AB22" s="36">
        <v>40</v>
      </c>
      <c r="AC22" s="36">
        <f t="shared" si="4"/>
        <v>7600</v>
      </c>
      <c r="AD22" s="37">
        <f t="shared" si="24"/>
        <v>91200</v>
      </c>
      <c r="AE22" s="38">
        <f t="shared" si="15"/>
        <v>2.4132095394736841</v>
      </c>
    </row>
    <row r="23" spans="1:31" x14ac:dyDescent="0.25">
      <c r="F23" s="31">
        <v>200</v>
      </c>
      <c r="H23" s="36">
        <v>20</v>
      </c>
      <c r="I23" s="36">
        <f t="shared" si="0"/>
        <v>4000</v>
      </c>
      <c r="J23" s="37">
        <f t="shared" si="16"/>
        <v>48000</v>
      </c>
      <c r="K23" s="38">
        <f t="shared" si="11"/>
        <v>4.7496814583333329</v>
      </c>
      <c r="M23" s="36">
        <v>25</v>
      </c>
      <c r="N23" s="36">
        <f t="shared" si="1"/>
        <v>5000</v>
      </c>
      <c r="O23" s="37">
        <f t="shared" si="21"/>
        <v>60000</v>
      </c>
      <c r="P23" s="38">
        <f t="shared" si="12"/>
        <v>3.7997451666666664</v>
      </c>
      <c r="R23" s="36">
        <v>30</v>
      </c>
      <c r="S23" s="36">
        <f t="shared" si="2"/>
        <v>6000</v>
      </c>
      <c r="T23" s="37">
        <f t="shared" si="22"/>
        <v>72000</v>
      </c>
      <c r="U23" s="38">
        <f t="shared" si="13"/>
        <v>3.1664543055555554</v>
      </c>
      <c r="W23" s="36">
        <v>35</v>
      </c>
      <c r="X23" s="36">
        <f t="shared" si="3"/>
        <v>7000</v>
      </c>
      <c r="Y23" s="37">
        <f t="shared" si="23"/>
        <v>84000</v>
      </c>
      <c r="Z23" s="38">
        <f t="shared" si="14"/>
        <v>2.7141036904761906</v>
      </c>
      <c r="AB23" s="36">
        <v>40</v>
      </c>
      <c r="AC23" s="36">
        <f t="shared" si="4"/>
        <v>8000</v>
      </c>
      <c r="AD23" s="37">
        <f t="shared" si="24"/>
        <v>96000</v>
      </c>
      <c r="AE23" s="38">
        <f t="shared" si="15"/>
        <v>2.3748407291666664</v>
      </c>
    </row>
    <row r="24" spans="1:31" x14ac:dyDescent="0.25">
      <c r="F24" s="31">
        <v>210</v>
      </c>
      <c r="H24" s="36">
        <v>20</v>
      </c>
      <c r="I24" s="36">
        <f t="shared" si="0"/>
        <v>4200</v>
      </c>
      <c r="J24" s="37">
        <f t="shared" si="16"/>
        <v>50400</v>
      </c>
      <c r="K24" s="38">
        <f t="shared" si="11"/>
        <v>4.6802521825396823</v>
      </c>
      <c r="M24" s="36">
        <v>25</v>
      </c>
      <c r="N24" s="36">
        <f t="shared" si="1"/>
        <v>5250</v>
      </c>
      <c r="O24" s="37">
        <f t="shared" si="21"/>
        <v>63000</v>
      </c>
      <c r="P24" s="38">
        <f t="shared" si="12"/>
        <v>3.744201746031746</v>
      </c>
      <c r="R24" s="36">
        <v>30</v>
      </c>
      <c r="S24" s="36">
        <f t="shared" si="2"/>
        <v>6300</v>
      </c>
      <c r="T24" s="37">
        <f t="shared" si="22"/>
        <v>75600</v>
      </c>
      <c r="U24" s="38">
        <f t="shared" si="13"/>
        <v>3.1201681216931214</v>
      </c>
      <c r="W24" s="36">
        <v>35</v>
      </c>
      <c r="X24" s="36">
        <f t="shared" si="3"/>
        <v>7350</v>
      </c>
      <c r="Y24" s="37">
        <f t="shared" si="23"/>
        <v>88200</v>
      </c>
      <c r="Z24" s="38">
        <f t="shared" si="14"/>
        <v>2.674429818594104</v>
      </c>
      <c r="AB24" s="36">
        <v>40</v>
      </c>
      <c r="AC24" s="36">
        <f t="shared" si="4"/>
        <v>8400</v>
      </c>
      <c r="AD24" s="37">
        <f t="shared" si="24"/>
        <v>100800</v>
      </c>
      <c r="AE24" s="38">
        <f t="shared" si="15"/>
        <v>2.3401260912698412</v>
      </c>
    </row>
    <row r="25" spans="1:31" x14ac:dyDescent="0.25">
      <c r="F25" s="31">
        <v>220</v>
      </c>
      <c r="H25" s="36">
        <v>20</v>
      </c>
      <c r="I25" s="36">
        <f t="shared" si="0"/>
        <v>4400</v>
      </c>
      <c r="J25" s="37">
        <f t="shared" si="16"/>
        <v>52800</v>
      </c>
      <c r="K25" s="38">
        <f t="shared" si="11"/>
        <v>4.617134659090909</v>
      </c>
      <c r="M25" s="36">
        <v>25</v>
      </c>
      <c r="N25" s="36">
        <f t="shared" si="1"/>
        <v>5500</v>
      </c>
      <c r="O25" s="37">
        <f t="shared" si="21"/>
        <v>66000</v>
      </c>
      <c r="P25" s="38">
        <f t="shared" si="12"/>
        <v>3.6937077272727272</v>
      </c>
      <c r="R25" s="36">
        <v>30</v>
      </c>
      <c r="S25" s="36">
        <f t="shared" si="2"/>
        <v>6600</v>
      </c>
      <c r="T25" s="37">
        <f t="shared" si="22"/>
        <v>79200</v>
      </c>
      <c r="U25" s="38">
        <f t="shared" si="13"/>
        <v>3.0780897727272727</v>
      </c>
      <c r="W25" s="36">
        <v>35</v>
      </c>
      <c r="X25" s="36">
        <f t="shared" si="3"/>
        <v>7700</v>
      </c>
      <c r="Y25" s="37">
        <f t="shared" si="23"/>
        <v>92400</v>
      </c>
      <c r="Z25" s="38">
        <f t="shared" si="14"/>
        <v>2.6383626623376624</v>
      </c>
      <c r="AB25" s="36">
        <v>40</v>
      </c>
      <c r="AC25" s="36">
        <f t="shared" si="4"/>
        <v>8800</v>
      </c>
      <c r="AD25" s="37">
        <f t="shared" si="24"/>
        <v>105600</v>
      </c>
      <c r="AE25" s="38">
        <f t="shared" si="15"/>
        <v>2.3085673295454545</v>
      </c>
    </row>
    <row r="26" spans="1:31" x14ac:dyDescent="0.25">
      <c r="F26" s="31">
        <v>230</v>
      </c>
      <c r="H26" s="36">
        <v>20</v>
      </c>
      <c r="I26" s="36">
        <f t="shared" si="0"/>
        <v>4600</v>
      </c>
      <c r="J26" s="37">
        <f t="shared" si="16"/>
        <v>55200</v>
      </c>
      <c r="K26" s="38">
        <f t="shared" si="11"/>
        <v>4.5595056159420286</v>
      </c>
      <c r="M26" s="36">
        <v>25</v>
      </c>
      <c r="N26" s="36">
        <f t="shared" si="1"/>
        <v>5750</v>
      </c>
      <c r="O26" s="37">
        <f t="shared" si="21"/>
        <v>69000</v>
      </c>
      <c r="P26" s="38">
        <f t="shared" si="12"/>
        <v>3.6476044927536231</v>
      </c>
      <c r="R26" s="36">
        <v>30</v>
      </c>
      <c r="S26" s="36">
        <f t="shared" si="2"/>
        <v>6900</v>
      </c>
      <c r="T26" s="37">
        <f t="shared" si="22"/>
        <v>82800</v>
      </c>
      <c r="U26" s="38">
        <f t="shared" si="13"/>
        <v>3.0396704106280192</v>
      </c>
      <c r="W26" s="36">
        <v>35</v>
      </c>
      <c r="X26" s="36">
        <f t="shared" si="3"/>
        <v>8050</v>
      </c>
      <c r="Y26" s="37">
        <f t="shared" si="23"/>
        <v>96600</v>
      </c>
      <c r="Z26" s="38">
        <f t="shared" si="14"/>
        <v>2.6054317805383023</v>
      </c>
      <c r="AB26" s="36">
        <v>40</v>
      </c>
      <c r="AC26" s="36">
        <f t="shared" si="4"/>
        <v>9200</v>
      </c>
      <c r="AD26" s="37">
        <f t="shared" si="24"/>
        <v>110400</v>
      </c>
      <c r="AE26" s="38">
        <f t="shared" si="15"/>
        <v>2.2797528079710143</v>
      </c>
    </row>
    <row r="27" spans="1:31" x14ac:dyDescent="0.25">
      <c r="F27" s="31">
        <v>240</v>
      </c>
      <c r="H27" s="36">
        <v>20</v>
      </c>
      <c r="I27" s="36">
        <f t="shared" si="0"/>
        <v>4800</v>
      </c>
      <c r="J27" s="37">
        <f t="shared" si="16"/>
        <v>57600</v>
      </c>
      <c r="K27" s="38">
        <f t="shared" si="11"/>
        <v>4.5066789930555551</v>
      </c>
      <c r="M27" s="36">
        <v>25</v>
      </c>
      <c r="N27" s="36">
        <f t="shared" si="1"/>
        <v>6000</v>
      </c>
      <c r="O27" s="37">
        <f t="shared" si="21"/>
        <v>72000</v>
      </c>
      <c r="P27" s="38">
        <f t="shared" si="12"/>
        <v>3.6053431944444445</v>
      </c>
      <c r="R27" s="36">
        <v>30</v>
      </c>
      <c r="S27" s="36">
        <f t="shared" si="2"/>
        <v>7200</v>
      </c>
      <c r="T27" s="37">
        <f t="shared" si="22"/>
        <v>86400</v>
      </c>
      <c r="U27" s="38">
        <f t="shared" si="13"/>
        <v>3.0044526620370369</v>
      </c>
      <c r="W27" s="36">
        <v>35</v>
      </c>
      <c r="X27" s="36">
        <f t="shared" si="3"/>
        <v>8400</v>
      </c>
      <c r="Y27" s="37">
        <f t="shared" si="23"/>
        <v>100800</v>
      </c>
      <c r="Z27" s="38">
        <f t="shared" si="14"/>
        <v>2.5752451388888886</v>
      </c>
      <c r="AB27" s="36">
        <v>40</v>
      </c>
      <c r="AC27" s="36">
        <f t="shared" si="4"/>
        <v>9600</v>
      </c>
      <c r="AD27" s="37">
        <f t="shared" si="24"/>
        <v>115200</v>
      </c>
      <c r="AE27" s="38">
        <f t="shared" si="15"/>
        <v>2.2533394965277775</v>
      </c>
    </row>
    <row r="28" spans="1:31" x14ac:dyDescent="0.25">
      <c r="F28" s="31">
        <v>250</v>
      </c>
      <c r="H28" s="36">
        <v>20</v>
      </c>
      <c r="I28" s="36">
        <f t="shared" si="0"/>
        <v>5000</v>
      </c>
      <c r="J28" s="37">
        <f t="shared" si="16"/>
        <v>60000</v>
      </c>
      <c r="K28" s="38">
        <f t="shared" si="11"/>
        <v>4.4580784999999992</v>
      </c>
      <c r="M28" s="36">
        <v>25</v>
      </c>
      <c r="N28" s="36">
        <f t="shared" si="1"/>
        <v>6250</v>
      </c>
      <c r="O28" s="37">
        <f t="shared" si="21"/>
        <v>75000</v>
      </c>
      <c r="P28" s="38">
        <f t="shared" si="12"/>
        <v>3.5664627999999996</v>
      </c>
      <c r="R28" s="36">
        <v>30</v>
      </c>
      <c r="S28" s="36">
        <f t="shared" si="2"/>
        <v>7500</v>
      </c>
      <c r="T28" s="37">
        <f t="shared" si="22"/>
        <v>90000</v>
      </c>
      <c r="U28" s="38">
        <f t="shared" si="13"/>
        <v>2.9720523333333331</v>
      </c>
      <c r="W28" s="36">
        <v>35</v>
      </c>
      <c r="X28" s="36">
        <f t="shared" si="3"/>
        <v>8750</v>
      </c>
      <c r="Y28" s="37">
        <f t="shared" si="23"/>
        <v>105000</v>
      </c>
      <c r="Z28" s="38">
        <f t="shared" si="14"/>
        <v>2.5474734285714282</v>
      </c>
      <c r="AB28" s="36">
        <v>40</v>
      </c>
      <c r="AC28" s="36">
        <f t="shared" si="4"/>
        <v>10000</v>
      </c>
      <c r="AD28" s="37">
        <f t="shared" si="24"/>
        <v>120000</v>
      </c>
      <c r="AE28" s="38">
        <f t="shared" si="15"/>
        <v>2.2290392499999996</v>
      </c>
    </row>
    <row r="29" spans="1:31" x14ac:dyDescent="0.25">
      <c r="F29" s="31">
        <v>260</v>
      </c>
      <c r="H29" s="36">
        <v>20</v>
      </c>
      <c r="I29" s="36">
        <f t="shared" si="0"/>
        <v>5200</v>
      </c>
      <c r="J29" s="37">
        <f t="shared" si="16"/>
        <v>62400</v>
      </c>
      <c r="K29" s="38">
        <f t="shared" si="11"/>
        <v>4.4132165064102562</v>
      </c>
      <c r="M29" s="36">
        <v>25</v>
      </c>
      <c r="N29" s="36">
        <f t="shared" si="1"/>
        <v>6500</v>
      </c>
      <c r="O29" s="37">
        <f t="shared" si="21"/>
        <v>78000</v>
      </c>
      <c r="P29" s="38">
        <f t="shared" si="12"/>
        <v>3.5305732051282046</v>
      </c>
      <c r="R29" s="36">
        <v>30</v>
      </c>
      <c r="S29" s="36">
        <f t="shared" si="2"/>
        <v>7800</v>
      </c>
      <c r="T29" s="37">
        <f t="shared" si="22"/>
        <v>93600</v>
      </c>
      <c r="U29" s="38">
        <f t="shared" si="13"/>
        <v>2.942144337606837</v>
      </c>
      <c r="W29" s="36">
        <v>35</v>
      </c>
      <c r="X29" s="36">
        <f t="shared" si="3"/>
        <v>9100</v>
      </c>
      <c r="Y29" s="37">
        <f t="shared" si="23"/>
        <v>109200</v>
      </c>
      <c r="Z29" s="38">
        <f t="shared" si="14"/>
        <v>2.5218380036630035</v>
      </c>
      <c r="AB29" s="36">
        <v>40</v>
      </c>
      <c r="AC29" s="36">
        <f t="shared" si="4"/>
        <v>10400</v>
      </c>
      <c r="AD29" s="37">
        <f t="shared" si="24"/>
        <v>124800</v>
      </c>
      <c r="AE29" s="38">
        <f t="shared" si="15"/>
        <v>2.2066082532051281</v>
      </c>
    </row>
    <row r="30" spans="1:31" x14ac:dyDescent="0.25">
      <c r="F30" s="31">
        <v>270</v>
      </c>
      <c r="H30" s="36">
        <v>20</v>
      </c>
      <c r="I30" s="36">
        <f t="shared" si="0"/>
        <v>5400</v>
      </c>
      <c r="J30" s="37">
        <f t="shared" si="16"/>
        <v>64800</v>
      </c>
      <c r="K30" s="38">
        <f t="shared" si="11"/>
        <v>4.3716776234567893</v>
      </c>
      <c r="M30" s="36">
        <v>25</v>
      </c>
      <c r="N30" s="36">
        <f t="shared" si="1"/>
        <v>6750</v>
      </c>
      <c r="O30" s="37">
        <f t="shared" si="21"/>
        <v>81000</v>
      </c>
      <c r="P30" s="38">
        <f t="shared" si="12"/>
        <v>3.4973420987654316</v>
      </c>
      <c r="R30" s="36">
        <v>30</v>
      </c>
      <c r="S30" s="36">
        <f t="shared" si="2"/>
        <v>8100</v>
      </c>
      <c r="T30" s="37">
        <f t="shared" si="22"/>
        <v>97200</v>
      </c>
      <c r="U30" s="38">
        <f t="shared" si="13"/>
        <v>2.9144517489711932</v>
      </c>
      <c r="W30" s="36">
        <v>35</v>
      </c>
      <c r="X30" s="36">
        <f t="shared" si="3"/>
        <v>9450</v>
      </c>
      <c r="Y30" s="37">
        <f t="shared" si="23"/>
        <v>113400</v>
      </c>
      <c r="Z30" s="38">
        <f t="shared" si="14"/>
        <v>2.4981014991181656</v>
      </c>
      <c r="AB30" s="36">
        <v>40</v>
      </c>
      <c r="AC30" s="36">
        <f t="shared" si="4"/>
        <v>10800</v>
      </c>
      <c r="AD30" s="37">
        <f t="shared" si="24"/>
        <v>129600</v>
      </c>
      <c r="AE30" s="38">
        <f t="shared" si="15"/>
        <v>2.1858388117283947</v>
      </c>
    </row>
    <row r="31" spans="1:31" x14ac:dyDescent="0.25">
      <c r="F31" s="31">
        <v>280</v>
      </c>
      <c r="H31" s="36">
        <v>20</v>
      </c>
      <c r="I31" s="36">
        <f t="shared" si="0"/>
        <v>5600</v>
      </c>
      <c r="J31" s="37">
        <f t="shared" si="16"/>
        <v>67200</v>
      </c>
      <c r="K31" s="38">
        <f t="shared" si="11"/>
        <v>4.3331058035714278</v>
      </c>
      <c r="M31" s="36">
        <v>25</v>
      </c>
      <c r="N31" s="36">
        <f t="shared" si="1"/>
        <v>7000</v>
      </c>
      <c r="O31" s="37">
        <f t="shared" si="21"/>
        <v>84000</v>
      </c>
      <c r="P31" s="38">
        <f t="shared" si="12"/>
        <v>3.4664846428571425</v>
      </c>
      <c r="R31" s="36">
        <v>30</v>
      </c>
      <c r="S31" s="36">
        <f t="shared" si="2"/>
        <v>8400</v>
      </c>
      <c r="T31" s="37">
        <f t="shared" si="22"/>
        <v>100800</v>
      </c>
      <c r="U31" s="38">
        <f t="shared" si="13"/>
        <v>2.8887372023809519</v>
      </c>
      <c r="W31" s="36">
        <v>35</v>
      </c>
      <c r="X31" s="36">
        <f t="shared" si="3"/>
        <v>9800</v>
      </c>
      <c r="Y31" s="37">
        <f t="shared" si="23"/>
        <v>117600</v>
      </c>
      <c r="Z31" s="38">
        <f t="shared" si="14"/>
        <v>2.4760604591836732</v>
      </c>
      <c r="AB31" s="36">
        <v>40</v>
      </c>
      <c r="AC31" s="36">
        <f t="shared" si="4"/>
        <v>11200</v>
      </c>
      <c r="AD31" s="37">
        <f t="shared" si="24"/>
        <v>134400</v>
      </c>
      <c r="AE31" s="38">
        <f t="shared" si="15"/>
        <v>2.1665529017857139</v>
      </c>
    </row>
    <row r="32" spans="1:31" x14ac:dyDescent="0.25">
      <c r="F32" s="31">
        <v>290</v>
      </c>
      <c r="H32" s="36">
        <v>20</v>
      </c>
      <c r="I32" s="36">
        <f t="shared" si="0"/>
        <v>5800</v>
      </c>
      <c r="J32" s="37">
        <f t="shared" si="16"/>
        <v>69600</v>
      </c>
      <c r="K32" s="38">
        <f t="shared" si="11"/>
        <v>4.2971941091954013</v>
      </c>
      <c r="M32" s="36">
        <v>25</v>
      </c>
      <c r="N32" s="36">
        <f t="shared" si="1"/>
        <v>7250</v>
      </c>
      <c r="O32" s="37">
        <f t="shared" si="21"/>
        <v>87000</v>
      </c>
      <c r="P32" s="38">
        <f t="shared" si="12"/>
        <v>3.4377552873563215</v>
      </c>
      <c r="R32" s="36">
        <v>30</v>
      </c>
      <c r="S32" s="36">
        <f t="shared" si="2"/>
        <v>8700</v>
      </c>
      <c r="T32" s="37">
        <f t="shared" si="22"/>
        <v>104400</v>
      </c>
      <c r="U32" s="38">
        <f t="shared" si="13"/>
        <v>2.8647960727969344</v>
      </c>
      <c r="W32" s="36">
        <v>35</v>
      </c>
      <c r="X32" s="36">
        <f t="shared" si="3"/>
        <v>10150</v>
      </c>
      <c r="Y32" s="37">
        <f t="shared" si="23"/>
        <v>121800</v>
      </c>
      <c r="Z32" s="38">
        <f t="shared" si="14"/>
        <v>2.4555394909688011</v>
      </c>
      <c r="AB32" s="36">
        <v>40</v>
      </c>
      <c r="AC32" s="36">
        <f t="shared" si="4"/>
        <v>11600</v>
      </c>
      <c r="AD32" s="37">
        <f t="shared" si="24"/>
        <v>139200</v>
      </c>
      <c r="AE32" s="38">
        <f t="shared" si="15"/>
        <v>2.1485970545977007</v>
      </c>
    </row>
    <row r="33" spans="6:31" x14ac:dyDescent="0.25">
      <c r="F33" s="31">
        <v>300</v>
      </c>
      <c r="H33" s="36">
        <v>20</v>
      </c>
      <c r="I33" s="36">
        <f t="shared" si="0"/>
        <v>6000</v>
      </c>
      <c r="J33" s="37">
        <f t="shared" si="16"/>
        <v>72000</v>
      </c>
      <c r="K33" s="38">
        <f t="shared" si="11"/>
        <v>4.2636765277777773</v>
      </c>
      <c r="M33" s="36">
        <v>25</v>
      </c>
      <c r="N33" s="36">
        <f t="shared" si="1"/>
        <v>7500</v>
      </c>
      <c r="O33" s="37">
        <f t="shared" si="21"/>
        <v>90000</v>
      </c>
      <c r="P33" s="38">
        <f t="shared" si="12"/>
        <v>3.4109412222222217</v>
      </c>
      <c r="R33" s="36">
        <v>30</v>
      </c>
      <c r="S33" s="36">
        <f t="shared" si="2"/>
        <v>9000</v>
      </c>
      <c r="T33" s="37">
        <f t="shared" si="22"/>
        <v>108000</v>
      </c>
      <c r="U33" s="38">
        <f t="shared" si="13"/>
        <v>2.8424510185185183</v>
      </c>
      <c r="W33" s="36">
        <v>35</v>
      </c>
      <c r="X33" s="36">
        <f t="shared" si="3"/>
        <v>10500</v>
      </c>
      <c r="Y33" s="37">
        <f t="shared" si="23"/>
        <v>126000</v>
      </c>
      <c r="Z33" s="38">
        <f t="shared" si="14"/>
        <v>2.4363865873015871</v>
      </c>
      <c r="AB33" s="36">
        <v>40</v>
      </c>
      <c r="AC33" s="36">
        <f t="shared" si="4"/>
        <v>12000</v>
      </c>
      <c r="AD33" s="37">
        <f t="shared" si="24"/>
        <v>144000</v>
      </c>
      <c r="AE33" s="38">
        <f t="shared" si="15"/>
        <v>2.1318382638888886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8FD4-8D1C-4DEC-B4DF-9D6DBC672B35}">
  <dimension ref="A1:AE33"/>
  <sheetViews>
    <sheetView tabSelected="1" workbookViewId="0">
      <selection sqref="A1:XFD1048576"/>
    </sheetView>
  </sheetViews>
  <sheetFormatPr defaultRowHeight="15" x14ac:dyDescent="0.25"/>
  <cols>
    <col min="1" max="1" width="40.140625" style="29" customWidth="1"/>
    <col min="2" max="2" width="8.42578125" style="29" bestFit="1" customWidth="1"/>
    <col min="3" max="4" width="11.5703125" style="29" bestFit="1" customWidth="1"/>
    <col min="5" max="5" width="11.5703125" style="29" customWidth="1"/>
    <col min="6" max="6" width="8.85546875" style="29" customWidth="1"/>
    <col min="7" max="7" width="6.140625" style="29" bestFit="1" customWidth="1"/>
    <col min="8" max="8" width="5.28515625" style="29" bestFit="1" customWidth="1"/>
    <col min="9" max="9" width="7.28515625" style="29" bestFit="1" customWidth="1"/>
    <col min="10" max="10" width="8.28515625" style="29" bestFit="1" customWidth="1"/>
    <col min="11" max="11" width="7.5703125" style="29" bestFit="1" customWidth="1"/>
    <col min="12" max="12" width="9.140625" style="29"/>
    <col min="13" max="13" width="5.28515625" style="29" bestFit="1" customWidth="1"/>
    <col min="14" max="14" width="7.28515625" style="29" bestFit="1" customWidth="1"/>
    <col min="15" max="15" width="8.28515625" style="29" bestFit="1" customWidth="1"/>
    <col min="16" max="16" width="4.140625" style="29" bestFit="1" customWidth="1"/>
    <col min="17" max="17" width="9.140625" style="29"/>
    <col min="18" max="18" width="5.28515625" style="29" bestFit="1" customWidth="1"/>
    <col min="19" max="19" width="7.28515625" style="29" bestFit="1" customWidth="1"/>
    <col min="20" max="20" width="9.28515625" style="29" bestFit="1" customWidth="1"/>
    <col min="21" max="21" width="4.140625" style="29" bestFit="1" customWidth="1"/>
    <col min="22" max="22" width="9.140625" style="29"/>
    <col min="23" max="23" width="5.28515625" style="29" bestFit="1" customWidth="1"/>
    <col min="24" max="24" width="8.28515625" style="29" bestFit="1" customWidth="1"/>
    <col min="25" max="25" width="9.28515625" style="29" bestFit="1" customWidth="1"/>
    <col min="26" max="26" width="4.140625" style="29" bestFit="1" customWidth="1"/>
    <col min="27" max="27" width="9.140625" style="29"/>
    <col min="28" max="28" width="5.28515625" style="29" bestFit="1" customWidth="1"/>
    <col min="29" max="29" width="8.28515625" style="29" bestFit="1" customWidth="1"/>
    <col min="30" max="30" width="9.28515625" style="29" bestFit="1" customWidth="1"/>
    <col min="31" max="31" width="4.140625" style="29" bestFit="1" customWidth="1"/>
    <col min="32" max="16384" width="9.140625" style="29"/>
  </cols>
  <sheetData>
    <row r="1" spans="1:31" x14ac:dyDescent="0.25">
      <c r="A1" s="29" t="s">
        <v>63</v>
      </c>
    </row>
    <row r="3" spans="1:31" x14ac:dyDescent="0.25">
      <c r="H3" s="30" t="s">
        <v>76</v>
      </c>
      <c r="I3" s="30"/>
      <c r="J3" s="30"/>
      <c r="K3" s="30"/>
      <c r="M3" s="30" t="s">
        <v>77</v>
      </c>
      <c r="N3" s="30"/>
      <c r="O3" s="30"/>
      <c r="P3" s="30"/>
      <c r="R3" s="30" t="s">
        <v>78</v>
      </c>
      <c r="S3" s="30"/>
      <c r="T3" s="30"/>
      <c r="U3" s="30"/>
      <c r="W3" s="30" t="s">
        <v>79</v>
      </c>
      <c r="X3" s="30"/>
      <c r="Y3" s="30"/>
      <c r="Z3" s="30"/>
      <c r="AB3" s="30" t="s">
        <v>80</v>
      </c>
      <c r="AC3" s="30"/>
      <c r="AD3" s="30"/>
      <c r="AE3" s="30"/>
    </row>
    <row r="4" spans="1:31" ht="30" x14ac:dyDescent="0.25">
      <c r="A4" s="29" t="s">
        <v>0</v>
      </c>
      <c r="B4" s="29" t="s">
        <v>1</v>
      </c>
      <c r="C4" s="31" t="s">
        <v>73</v>
      </c>
      <c r="D4" s="31" t="s">
        <v>74</v>
      </c>
      <c r="E4" s="31"/>
      <c r="F4" s="32" t="s">
        <v>68</v>
      </c>
      <c r="H4" s="33" t="s">
        <v>69</v>
      </c>
      <c r="I4" s="34" t="s">
        <v>70</v>
      </c>
      <c r="J4" s="34" t="s">
        <v>71</v>
      </c>
      <c r="K4" s="34" t="s">
        <v>72</v>
      </c>
      <c r="M4" s="33" t="s">
        <v>69</v>
      </c>
      <c r="N4" s="34" t="s">
        <v>70</v>
      </c>
      <c r="O4" s="34" t="s">
        <v>71</v>
      </c>
      <c r="P4" s="34" t="s">
        <v>72</v>
      </c>
      <c r="R4" s="33" t="s">
        <v>69</v>
      </c>
      <c r="S4" s="34" t="s">
        <v>70</v>
      </c>
      <c r="T4" s="34" t="s">
        <v>71</v>
      </c>
      <c r="U4" s="34" t="s">
        <v>72</v>
      </c>
      <c r="W4" s="33" t="s">
        <v>69</v>
      </c>
      <c r="X4" s="34" t="s">
        <v>70</v>
      </c>
      <c r="Y4" s="34" t="s">
        <v>71</v>
      </c>
      <c r="Z4" s="34" t="s">
        <v>72</v>
      </c>
      <c r="AB4" s="33" t="s">
        <v>69</v>
      </c>
      <c r="AC4" s="34" t="s">
        <v>70</v>
      </c>
      <c r="AD4" s="34" t="s">
        <v>71</v>
      </c>
      <c r="AE4" s="34" t="s">
        <v>72</v>
      </c>
    </row>
    <row r="5" spans="1:31" x14ac:dyDescent="0.25">
      <c r="A5" s="29" t="s">
        <v>3</v>
      </c>
      <c r="B5" s="29">
        <v>1</v>
      </c>
      <c r="C5" s="35">
        <v>11634</v>
      </c>
      <c r="D5" s="35">
        <f>B5*C5</f>
        <v>11634</v>
      </c>
      <c r="E5" s="35"/>
      <c r="F5" s="31">
        <v>25</v>
      </c>
      <c r="H5" s="36">
        <v>20</v>
      </c>
      <c r="I5" s="36">
        <f t="shared" ref="I5:I33" si="0">F5*H5</f>
        <v>500</v>
      </c>
      <c r="J5" s="37">
        <f>I5*12</f>
        <v>6000</v>
      </c>
      <c r="K5" s="38">
        <f>($D$13+$F5*$D$14)/J5</f>
        <v>9.0002849999999999</v>
      </c>
      <c r="M5" s="36">
        <v>25</v>
      </c>
      <c r="N5" s="36">
        <f t="shared" ref="N5:N33" si="1">$F5*M5</f>
        <v>625</v>
      </c>
      <c r="O5" s="37">
        <f>N5*12</f>
        <v>7500</v>
      </c>
      <c r="P5" s="38">
        <f>($D$13+$F5*$D$14)/O5</f>
        <v>7.2002280000000001</v>
      </c>
      <c r="R5" s="36">
        <v>30</v>
      </c>
      <c r="S5" s="36">
        <f t="shared" ref="S5:S33" si="2">$F5*R5</f>
        <v>750</v>
      </c>
      <c r="T5" s="37">
        <f>S5*12</f>
        <v>9000</v>
      </c>
      <c r="U5" s="38">
        <f>($D$13+$F5*$D$14)/T5</f>
        <v>6.0001899999999999</v>
      </c>
      <c r="W5" s="36">
        <v>35</v>
      </c>
      <c r="X5" s="36">
        <f t="shared" ref="X5:X33" si="3">$F5*W5</f>
        <v>875</v>
      </c>
      <c r="Y5" s="37">
        <f>X5*12</f>
        <v>10500</v>
      </c>
      <c r="Z5" s="38">
        <f>($D$13+$F5*$D$14)/Y5</f>
        <v>5.1430199999999999</v>
      </c>
      <c r="AB5" s="36">
        <v>40</v>
      </c>
      <c r="AC5" s="36">
        <f t="shared" ref="AC5:AC33" si="4">$F5*AB5</f>
        <v>1000</v>
      </c>
      <c r="AD5" s="37">
        <f>AC5*12</f>
        <v>12000</v>
      </c>
      <c r="AE5" s="38">
        <f>($D$13+$F5*$D$14)/AD5</f>
        <v>4.5001424999999999</v>
      </c>
    </row>
    <row r="6" spans="1:31" x14ac:dyDescent="0.25">
      <c r="A6" s="29" t="s">
        <v>4</v>
      </c>
      <c r="B6" s="29">
        <v>1</v>
      </c>
      <c r="C6" s="35">
        <v>277</v>
      </c>
      <c r="D6" s="35">
        <f t="shared" ref="D6:D12" si="5">B6*C6</f>
        <v>277</v>
      </c>
      <c r="E6" s="35"/>
      <c r="F6" s="31">
        <v>30</v>
      </c>
      <c r="H6" s="36">
        <v>20</v>
      </c>
      <c r="I6" s="36">
        <f t="shared" si="0"/>
        <v>600</v>
      </c>
      <c r="J6" s="37">
        <f t="shared" ref="J6:J7" si="6">I6*12</f>
        <v>7200</v>
      </c>
      <c r="K6" s="38">
        <f>($D$13+$F6*$D$14)/J6</f>
        <v>8.0488486111111115</v>
      </c>
      <c r="M6" s="36">
        <v>25</v>
      </c>
      <c r="N6" s="36">
        <f t="shared" si="1"/>
        <v>750</v>
      </c>
      <c r="O6" s="37">
        <f t="shared" ref="O6:O7" si="7">N6*12</f>
        <v>9000</v>
      </c>
      <c r="P6" s="38">
        <f>($D$13+$F6*$D$14)/O6</f>
        <v>6.439078888888889</v>
      </c>
      <c r="R6" s="36">
        <v>30</v>
      </c>
      <c r="S6" s="36">
        <f t="shared" si="2"/>
        <v>900</v>
      </c>
      <c r="T6" s="37">
        <f t="shared" ref="T6:T7" si="8">S6*12</f>
        <v>10800</v>
      </c>
      <c r="U6" s="38">
        <f>($D$13+$F6*$D$14)/T6</f>
        <v>5.3658990740740737</v>
      </c>
      <c r="W6" s="36">
        <v>35</v>
      </c>
      <c r="X6" s="36">
        <f t="shared" si="3"/>
        <v>1050</v>
      </c>
      <c r="Y6" s="37">
        <f t="shared" ref="Y6:Y7" si="9">X6*12</f>
        <v>12600</v>
      </c>
      <c r="Z6" s="38">
        <f>($D$13+$F6*$D$14)/Y6</f>
        <v>4.5993420634920632</v>
      </c>
      <c r="AB6" s="36">
        <v>40</v>
      </c>
      <c r="AC6" s="36">
        <f t="shared" si="4"/>
        <v>1200</v>
      </c>
      <c r="AD6" s="37">
        <f t="shared" ref="AD6:AD7" si="10">AC6*12</f>
        <v>14400</v>
      </c>
      <c r="AE6" s="38">
        <f>($D$13+$F6*$D$14)/AD6</f>
        <v>4.0244243055555557</v>
      </c>
    </row>
    <row r="7" spans="1:31" x14ac:dyDescent="0.25">
      <c r="A7" s="29" t="s">
        <v>38</v>
      </c>
      <c r="B7" s="29">
        <v>1</v>
      </c>
      <c r="C7" s="35">
        <v>14500</v>
      </c>
      <c r="D7" s="35">
        <f t="shared" si="5"/>
        <v>14500</v>
      </c>
      <c r="E7" s="35"/>
      <c r="F7" s="31">
        <v>40</v>
      </c>
      <c r="H7" s="36">
        <v>20</v>
      </c>
      <c r="I7" s="36">
        <f t="shared" si="0"/>
        <v>800</v>
      </c>
      <c r="J7" s="37">
        <f t="shared" si="6"/>
        <v>9600</v>
      </c>
      <c r="K7" s="38">
        <f t="shared" ref="K6:K33" si="11">($D$13+$F7*$D$14)/J7</f>
        <v>6.8595531249999988</v>
      </c>
      <c r="M7" s="36">
        <v>25</v>
      </c>
      <c r="N7" s="36">
        <f t="shared" si="1"/>
        <v>1000</v>
      </c>
      <c r="O7" s="37">
        <f t="shared" si="7"/>
        <v>12000</v>
      </c>
      <c r="P7" s="38">
        <f t="shared" ref="P7:P33" si="12">($D$13+$F7*$D$14)/O7</f>
        <v>5.4876424999999998</v>
      </c>
      <c r="R7" s="36">
        <v>30</v>
      </c>
      <c r="S7" s="36">
        <f t="shared" si="2"/>
        <v>1200</v>
      </c>
      <c r="T7" s="37">
        <f t="shared" si="8"/>
        <v>14400</v>
      </c>
      <c r="U7" s="38">
        <f t="shared" ref="U7:U33" si="13">($D$13+$F7*$D$14)/T7</f>
        <v>4.5730354166666665</v>
      </c>
      <c r="W7" s="36">
        <v>35</v>
      </c>
      <c r="X7" s="36">
        <f t="shared" si="3"/>
        <v>1400</v>
      </c>
      <c r="Y7" s="37">
        <f t="shared" si="9"/>
        <v>16800</v>
      </c>
      <c r="Z7" s="38">
        <f t="shared" ref="Z7:Z33" si="14">($D$13+$F7*$D$14)/Y7</f>
        <v>3.9197446428571423</v>
      </c>
      <c r="AB7" s="36">
        <v>40</v>
      </c>
      <c r="AC7" s="36">
        <f t="shared" si="4"/>
        <v>1600</v>
      </c>
      <c r="AD7" s="37">
        <f t="shared" si="10"/>
        <v>19200</v>
      </c>
      <c r="AE7" s="38">
        <f t="shared" ref="AE7:AE33" si="15">($D$13+$F7*$D$14)/AD7</f>
        <v>3.4297765624999994</v>
      </c>
    </row>
    <row r="8" spans="1:31" x14ac:dyDescent="0.25">
      <c r="A8" s="29" t="s">
        <v>58</v>
      </c>
      <c r="B8" s="29">
        <v>2</v>
      </c>
      <c r="C8" s="35">
        <v>320</v>
      </c>
      <c r="D8" s="35">
        <f t="shared" si="5"/>
        <v>640</v>
      </c>
      <c r="E8" s="35"/>
      <c r="F8" s="31">
        <v>50</v>
      </c>
      <c r="H8" s="36">
        <v>20</v>
      </c>
      <c r="I8" s="36">
        <f t="shared" si="0"/>
        <v>1000</v>
      </c>
      <c r="J8" s="37">
        <f>I8*12</f>
        <v>12000</v>
      </c>
      <c r="K8" s="38">
        <f t="shared" si="11"/>
        <v>6.145975833333333</v>
      </c>
      <c r="M8" s="36">
        <v>25</v>
      </c>
      <c r="N8" s="36">
        <f t="shared" si="1"/>
        <v>1250</v>
      </c>
      <c r="O8" s="37">
        <f>N8*12</f>
        <v>15000</v>
      </c>
      <c r="P8" s="38">
        <f t="shared" si="12"/>
        <v>4.916780666666666</v>
      </c>
      <c r="R8" s="36">
        <v>30</v>
      </c>
      <c r="S8" s="36">
        <f t="shared" si="2"/>
        <v>1500</v>
      </c>
      <c r="T8" s="37">
        <f>S8*12</f>
        <v>18000</v>
      </c>
      <c r="U8" s="38">
        <f t="shared" si="13"/>
        <v>4.0973172222222214</v>
      </c>
      <c r="W8" s="36">
        <v>35</v>
      </c>
      <c r="X8" s="36">
        <f t="shared" si="3"/>
        <v>1750</v>
      </c>
      <c r="Y8" s="37">
        <f>X8*12</f>
        <v>21000</v>
      </c>
      <c r="Z8" s="38">
        <f t="shared" si="14"/>
        <v>3.5119861904761902</v>
      </c>
      <c r="AB8" s="36">
        <v>40</v>
      </c>
      <c r="AC8" s="36">
        <f t="shared" si="4"/>
        <v>2000</v>
      </c>
      <c r="AD8" s="37">
        <f>AC8*12</f>
        <v>24000</v>
      </c>
      <c r="AE8" s="38">
        <f t="shared" si="15"/>
        <v>3.0729879166666665</v>
      </c>
    </row>
    <row r="9" spans="1:31" x14ac:dyDescent="0.25">
      <c r="A9" s="29" t="s">
        <v>65</v>
      </c>
      <c r="B9" s="29">
        <v>1</v>
      </c>
      <c r="C9" s="35">
        <v>3500</v>
      </c>
      <c r="D9" s="35">
        <f t="shared" si="5"/>
        <v>3500</v>
      </c>
      <c r="E9" s="35"/>
      <c r="F9" s="31">
        <v>60</v>
      </c>
      <c r="H9" s="36">
        <v>20</v>
      </c>
      <c r="I9" s="36">
        <f t="shared" si="0"/>
        <v>1200</v>
      </c>
      <c r="J9" s="37">
        <f t="shared" ref="J9:J33" si="16">I9*12</f>
        <v>14400</v>
      </c>
      <c r="K9" s="38">
        <f t="shared" si="11"/>
        <v>5.6702576388888879</v>
      </c>
      <c r="M9" s="36">
        <v>25</v>
      </c>
      <c r="N9" s="36">
        <f t="shared" si="1"/>
        <v>1500</v>
      </c>
      <c r="O9" s="37">
        <f t="shared" ref="O9:O13" si="17">N9*12</f>
        <v>18000</v>
      </c>
      <c r="P9" s="38">
        <f t="shared" si="12"/>
        <v>4.5362061111111105</v>
      </c>
      <c r="R9" s="36">
        <v>30</v>
      </c>
      <c r="S9" s="36">
        <f t="shared" si="2"/>
        <v>1800</v>
      </c>
      <c r="T9" s="37">
        <f t="shared" ref="T9:T13" si="18">S9*12</f>
        <v>21600</v>
      </c>
      <c r="U9" s="38">
        <f t="shared" si="13"/>
        <v>3.7801717592592587</v>
      </c>
      <c r="W9" s="36">
        <v>35</v>
      </c>
      <c r="X9" s="36">
        <f t="shared" si="3"/>
        <v>2100</v>
      </c>
      <c r="Y9" s="37">
        <f t="shared" ref="Y9:Y13" si="19">X9*12</f>
        <v>25200</v>
      </c>
      <c r="Z9" s="38">
        <f t="shared" si="14"/>
        <v>3.2401472222222218</v>
      </c>
      <c r="AB9" s="36">
        <v>40</v>
      </c>
      <c r="AC9" s="36">
        <f t="shared" si="4"/>
        <v>2400</v>
      </c>
      <c r="AD9" s="37">
        <f t="shared" ref="AD9:AD13" si="20">AC9*12</f>
        <v>28800</v>
      </c>
      <c r="AE9" s="38">
        <f t="shared" si="15"/>
        <v>2.8351288194444439</v>
      </c>
    </row>
    <row r="10" spans="1:31" x14ac:dyDescent="0.25">
      <c r="A10" s="29" t="s">
        <v>5</v>
      </c>
      <c r="B10" s="29">
        <v>2</v>
      </c>
      <c r="C10" s="35">
        <v>1366.5</v>
      </c>
      <c r="D10" s="35">
        <f t="shared" si="5"/>
        <v>2733</v>
      </c>
      <c r="E10" s="35"/>
      <c r="F10" s="31">
        <v>70</v>
      </c>
      <c r="H10" s="36">
        <v>20</v>
      </c>
      <c r="I10" s="36">
        <f t="shared" si="0"/>
        <v>1400</v>
      </c>
      <c r="J10" s="37">
        <f t="shared" si="16"/>
        <v>16800</v>
      </c>
      <c r="K10" s="38">
        <f t="shared" si="11"/>
        <v>5.3304589285714279</v>
      </c>
      <c r="M10" s="36">
        <v>25</v>
      </c>
      <c r="N10" s="36">
        <f t="shared" si="1"/>
        <v>1750</v>
      </c>
      <c r="O10" s="37">
        <f t="shared" si="17"/>
        <v>21000</v>
      </c>
      <c r="P10" s="38">
        <f t="shared" si="12"/>
        <v>4.2643671428571421</v>
      </c>
      <c r="R10" s="36">
        <v>30</v>
      </c>
      <c r="S10" s="36">
        <f t="shared" si="2"/>
        <v>2100</v>
      </c>
      <c r="T10" s="37">
        <f t="shared" si="18"/>
        <v>25200</v>
      </c>
      <c r="U10" s="38">
        <f t="shared" si="13"/>
        <v>3.5536392857142856</v>
      </c>
      <c r="W10" s="36">
        <v>35</v>
      </c>
      <c r="X10" s="36">
        <f t="shared" si="3"/>
        <v>2450</v>
      </c>
      <c r="Y10" s="37">
        <f t="shared" si="19"/>
        <v>29400</v>
      </c>
      <c r="Z10" s="38">
        <f t="shared" si="14"/>
        <v>3.0459765306122448</v>
      </c>
      <c r="AB10" s="36">
        <v>40</v>
      </c>
      <c r="AC10" s="36">
        <f t="shared" si="4"/>
        <v>2800</v>
      </c>
      <c r="AD10" s="37">
        <f t="shared" si="20"/>
        <v>33600</v>
      </c>
      <c r="AE10" s="38">
        <f t="shared" si="15"/>
        <v>2.6652294642857139</v>
      </c>
    </row>
    <row r="11" spans="1:31" x14ac:dyDescent="0.25">
      <c r="A11" s="29" t="s">
        <v>6</v>
      </c>
      <c r="B11" s="29">
        <v>1</v>
      </c>
      <c r="C11" s="35">
        <v>914.87</v>
      </c>
      <c r="D11" s="35">
        <f t="shared" si="5"/>
        <v>914.87</v>
      </c>
      <c r="E11" s="35"/>
      <c r="F11" s="31">
        <v>80</v>
      </c>
      <c r="H11" s="36">
        <v>20</v>
      </c>
      <c r="I11" s="36">
        <f t="shared" si="0"/>
        <v>1600</v>
      </c>
      <c r="J11" s="37">
        <f t="shared" si="16"/>
        <v>19200</v>
      </c>
      <c r="K11" s="38">
        <f t="shared" si="11"/>
        <v>5.0756098958333329</v>
      </c>
      <c r="M11" s="36">
        <v>25</v>
      </c>
      <c r="N11" s="36">
        <f t="shared" si="1"/>
        <v>2000</v>
      </c>
      <c r="O11" s="37">
        <f t="shared" si="17"/>
        <v>24000</v>
      </c>
      <c r="P11" s="38">
        <f t="shared" si="12"/>
        <v>4.0604879166666663</v>
      </c>
      <c r="R11" s="36">
        <v>30</v>
      </c>
      <c r="S11" s="36">
        <f t="shared" si="2"/>
        <v>2400</v>
      </c>
      <c r="T11" s="37">
        <f t="shared" si="18"/>
        <v>28800</v>
      </c>
      <c r="U11" s="38">
        <f t="shared" si="13"/>
        <v>3.3837399305555551</v>
      </c>
      <c r="W11" s="36">
        <v>35</v>
      </c>
      <c r="X11" s="36">
        <f t="shared" si="3"/>
        <v>2800</v>
      </c>
      <c r="Y11" s="37">
        <f t="shared" si="19"/>
        <v>33600</v>
      </c>
      <c r="Z11" s="38">
        <f t="shared" si="14"/>
        <v>2.9003485119047618</v>
      </c>
      <c r="AB11" s="36">
        <v>40</v>
      </c>
      <c r="AC11" s="36">
        <f t="shared" si="4"/>
        <v>3200</v>
      </c>
      <c r="AD11" s="37">
        <f t="shared" si="20"/>
        <v>38400</v>
      </c>
      <c r="AE11" s="38">
        <f t="shared" si="15"/>
        <v>2.5378049479166664</v>
      </c>
    </row>
    <row r="12" spans="1:31" ht="15.75" thickBot="1" x14ac:dyDescent="0.3">
      <c r="A12" s="39" t="s">
        <v>7</v>
      </c>
      <c r="B12" s="39">
        <v>2</v>
      </c>
      <c r="C12" s="40">
        <v>26.42</v>
      </c>
      <c r="D12" s="40">
        <f t="shared" si="5"/>
        <v>52.84</v>
      </c>
      <c r="E12" s="41"/>
      <c r="F12" s="31">
        <v>90</v>
      </c>
      <c r="H12" s="36">
        <v>20</v>
      </c>
      <c r="I12" s="36">
        <f t="shared" si="0"/>
        <v>1800</v>
      </c>
      <c r="J12" s="37">
        <f t="shared" si="16"/>
        <v>21600</v>
      </c>
      <c r="K12" s="38">
        <f t="shared" si="11"/>
        <v>4.8773939814814815</v>
      </c>
      <c r="M12" s="36">
        <v>25</v>
      </c>
      <c r="N12" s="36">
        <f t="shared" si="1"/>
        <v>2250</v>
      </c>
      <c r="O12" s="37">
        <f t="shared" si="17"/>
        <v>27000</v>
      </c>
      <c r="P12" s="38">
        <f t="shared" si="12"/>
        <v>3.9019151851851848</v>
      </c>
      <c r="R12" s="36">
        <v>30</v>
      </c>
      <c r="S12" s="36">
        <f t="shared" si="2"/>
        <v>2700</v>
      </c>
      <c r="T12" s="37">
        <f t="shared" si="18"/>
        <v>32400</v>
      </c>
      <c r="U12" s="38">
        <f t="shared" si="13"/>
        <v>3.2515959876543206</v>
      </c>
      <c r="W12" s="36">
        <v>35</v>
      </c>
      <c r="X12" s="36">
        <f t="shared" si="3"/>
        <v>3150</v>
      </c>
      <c r="Y12" s="37">
        <f t="shared" si="19"/>
        <v>37800</v>
      </c>
      <c r="Z12" s="38">
        <f t="shared" si="14"/>
        <v>2.787082275132275</v>
      </c>
      <c r="AB12" s="36">
        <v>40</v>
      </c>
      <c r="AC12" s="36">
        <f t="shared" si="4"/>
        <v>3600</v>
      </c>
      <c r="AD12" s="37">
        <f t="shared" si="20"/>
        <v>43200</v>
      </c>
      <c r="AE12" s="38">
        <f t="shared" si="15"/>
        <v>2.4386969907407408</v>
      </c>
    </row>
    <row r="13" spans="1:31" ht="15.75" thickTop="1" x14ac:dyDescent="0.25">
      <c r="A13" s="42" t="s">
        <v>75</v>
      </c>
      <c r="B13" s="43" t="s">
        <v>13</v>
      </c>
      <c r="C13" s="35"/>
      <c r="D13" s="44">
        <f>SUM(D5:D12)</f>
        <v>34251.71</v>
      </c>
      <c r="E13" s="44"/>
      <c r="F13" s="31">
        <v>100</v>
      </c>
      <c r="H13" s="36">
        <v>20</v>
      </c>
      <c r="I13" s="36">
        <f t="shared" si="0"/>
        <v>2000</v>
      </c>
      <c r="J13" s="37">
        <f t="shared" si="16"/>
        <v>24000</v>
      </c>
      <c r="K13" s="38">
        <f t="shared" si="11"/>
        <v>4.7188212499999995</v>
      </c>
      <c r="M13" s="36">
        <v>25</v>
      </c>
      <c r="N13" s="36">
        <f t="shared" si="1"/>
        <v>2500</v>
      </c>
      <c r="O13" s="37">
        <f t="shared" si="17"/>
        <v>30000</v>
      </c>
      <c r="P13" s="38">
        <f t="shared" si="12"/>
        <v>3.7750569999999999</v>
      </c>
      <c r="R13" s="36">
        <v>30</v>
      </c>
      <c r="S13" s="36">
        <f t="shared" si="2"/>
        <v>3000</v>
      </c>
      <c r="T13" s="37">
        <f t="shared" si="18"/>
        <v>36000</v>
      </c>
      <c r="U13" s="38">
        <f t="shared" si="13"/>
        <v>3.145880833333333</v>
      </c>
      <c r="W13" s="36">
        <v>35</v>
      </c>
      <c r="X13" s="36">
        <f t="shared" si="3"/>
        <v>3500</v>
      </c>
      <c r="Y13" s="37">
        <f t="shared" si="19"/>
        <v>42000</v>
      </c>
      <c r="Z13" s="38">
        <f t="shared" si="14"/>
        <v>2.6964692857142856</v>
      </c>
      <c r="AB13" s="36">
        <v>40</v>
      </c>
      <c r="AC13" s="36">
        <f t="shared" si="4"/>
        <v>4000</v>
      </c>
      <c r="AD13" s="37">
        <f t="shared" si="20"/>
        <v>48000</v>
      </c>
      <c r="AE13" s="38">
        <f t="shared" si="15"/>
        <v>2.3594106249999998</v>
      </c>
    </row>
    <row r="14" spans="1:31" x14ac:dyDescent="0.25">
      <c r="A14" s="45" t="s">
        <v>82</v>
      </c>
      <c r="D14" s="46">
        <v>790</v>
      </c>
      <c r="F14" s="31">
        <v>110</v>
      </c>
      <c r="H14" s="36">
        <v>20</v>
      </c>
      <c r="I14" s="36">
        <f t="shared" si="0"/>
        <v>2200</v>
      </c>
      <c r="J14" s="37">
        <f>I14*12</f>
        <v>26400</v>
      </c>
      <c r="K14" s="38">
        <f t="shared" si="11"/>
        <v>4.5890799242424238</v>
      </c>
      <c r="M14" s="36">
        <v>25</v>
      </c>
      <c r="N14" s="36">
        <f t="shared" si="1"/>
        <v>2750</v>
      </c>
      <c r="O14" s="37">
        <f>N14*12</f>
        <v>33000</v>
      </c>
      <c r="P14" s="38">
        <f t="shared" si="12"/>
        <v>3.6712639393939392</v>
      </c>
      <c r="R14" s="36">
        <v>30</v>
      </c>
      <c r="S14" s="36">
        <f t="shared" si="2"/>
        <v>3300</v>
      </c>
      <c r="T14" s="37">
        <f>S14*12</f>
        <v>39600</v>
      </c>
      <c r="U14" s="38">
        <f t="shared" si="13"/>
        <v>3.0593866161616159</v>
      </c>
      <c r="W14" s="36">
        <v>35</v>
      </c>
      <c r="X14" s="36">
        <f t="shared" si="3"/>
        <v>3850</v>
      </c>
      <c r="Y14" s="37">
        <f>X14*12</f>
        <v>46200</v>
      </c>
      <c r="Z14" s="38">
        <f t="shared" si="14"/>
        <v>2.622331385281385</v>
      </c>
      <c r="AB14" s="36">
        <v>40</v>
      </c>
      <c r="AC14" s="36">
        <f t="shared" si="4"/>
        <v>4400</v>
      </c>
      <c r="AD14" s="37">
        <f>AC14*12</f>
        <v>52800</v>
      </c>
      <c r="AE14" s="38">
        <f t="shared" si="15"/>
        <v>2.2945399621212119</v>
      </c>
    </row>
    <row r="15" spans="1:31" x14ac:dyDescent="0.25">
      <c r="F15" s="31">
        <v>120</v>
      </c>
      <c r="H15" s="36">
        <v>20</v>
      </c>
      <c r="I15" s="36">
        <f t="shared" si="0"/>
        <v>2400</v>
      </c>
      <c r="J15" s="37">
        <f t="shared" si="16"/>
        <v>28800</v>
      </c>
      <c r="K15" s="38">
        <f t="shared" si="11"/>
        <v>4.4809621527777779</v>
      </c>
      <c r="M15" s="36">
        <v>25</v>
      </c>
      <c r="N15" s="36">
        <f t="shared" si="1"/>
        <v>3000</v>
      </c>
      <c r="O15" s="37">
        <f t="shared" ref="O15:O33" si="21">N15*12</f>
        <v>36000</v>
      </c>
      <c r="P15" s="38">
        <f t="shared" si="12"/>
        <v>3.5847697222222221</v>
      </c>
      <c r="R15" s="36">
        <v>30</v>
      </c>
      <c r="S15" s="36">
        <f t="shared" si="2"/>
        <v>3600</v>
      </c>
      <c r="T15" s="37">
        <f t="shared" ref="T15:T33" si="22">S15*12</f>
        <v>43200</v>
      </c>
      <c r="U15" s="38">
        <f t="shared" si="13"/>
        <v>2.9873081018518515</v>
      </c>
      <c r="W15" s="36">
        <v>35</v>
      </c>
      <c r="X15" s="36">
        <f t="shared" si="3"/>
        <v>4200</v>
      </c>
      <c r="Y15" s="37">
        <f t="shared" ref="Y15:Y33" si="23">X15*12</f>
        <v>50400</v>
      </c>
      <c r="Z15" s="38">
        <f t="shared" si="14"/>
        <v>2.5605498015873014</v>
      </c>
      <c r="AB15" s="36">
        <v>40</v>
      </c>
      <c r="AC15" s="36">
        <f t="shared" si="4"/>
        <v>4800</v>
      </c>
      <c r="AD15" s="37">
        <f t="shared" ref="AD15:AD33" si="24">AC15*12</f>
        <v>57600</v>
      </c>
      <c r="AE15" s="38">
        <f t="shared" si="15"/>
        <v>2.2404810763888889</v>
      </c>
    </row>
    <row r="16" spans="1:31" x14ac:dyDescent="0.25">
      <c r="A16" s="29" t="s">
        <v>83</v>
      </c>
      <c r="D16" s="29">
        <v>83</v>
      </c>
      <c r="F16" s="31">
        <v>130</v>
      </c>
      <c r="H16" s="36">
        <v>20</v>
      </c>
      <c r="I16" s="36">
        <f t="shared" si="0"/>
        <v>2600</v>
      </c>
      <c r="J16" s="37">
        <f t="shared" si="16"/>
        <v>31200</v>
      </c>
      <c r="K16" s="38">
        <f t="shared" si="11"/>
        <v>4.3894778846153848</v>
      </c>
      <c r="M16" s="36">
        <v>25</v>
      </c>
      <c r="N16" s="36">
        <f t="shared" si="1"/>
        <v>3250</v>
      </c>
      <c r="O16" s="37">
        <f t="shared" si="21"/>
        <v>39000</v>
      </c>
      <c r="P16" s="38">
        <f t="shared" si="12"/>
        <v>3.5115823076923074</v>
      </c>
      <c r="R16" s="36">
        <v>30</v>
      </c>
      <c r="S16" s="36">
        <f t="shared" si="2"/>
        <v>3900</v>
      </c>
      <c r="T16" s="37">
        <f t="shared" si="22"/>
        <v>46800</v>
      </c>
      <c r="U16" s="38">
        <f t="shared" si="13"/>
        <v>2.9263185897435897</v>
      </c>
      <c r="W16" s="36">
        <v>35</v>
      </c>
      <c r="X16" s="36">
        <f t="shared" si="3"/>
        <v>4550</v>
      </c>
      <c r="Y16" s="37">
        <f t="shared" si="23"/>
        <v>54600</v>
      </c>
      <c r="Z16" s="38">
        <f t="shared" si="14"/>
        <v>2.5082730769230768</v>
      </c>
      <c r="AB16" s="36">
        <v>40</v>
      </c>
      <c r="AC16" s="36">
        <f t="shared" si="4"/>
        <v>5200</v>
      </c>
      <c r="AD16" s="37">
        <f t="shared" si="24"/>
        <v>62400</v>
      </c>
      <c r="AE16" s="38">
        <f t="shared" si="15"/>
        <v>2.1947389423076924</v>
      </c>
    </row>
    <row r="17" spans="1:31" x14ac:dyDescent="0.25">
      <c r="A17" s="29" t="s">
        <v>84</v>
      </c>
      <c r="D17" s="29">
        <f>ROUNDUP(D16*60%,0)</f>
        <v>50</v>
      </c>
      <c r="F17" s="31">
        <v>140</v>
      </c>
      <c r="H17" s="36">
        <v>20</v>
      </c>
      <c r="I17" s="36">
        <f t="shared" si="0"/>
        <v>2800</v>
      </c>
      <c r="J17" s="37">
        <f t="shared" si="16"/>
        <v>33600</v>
      </c>
      <c r="K17" s="38">
        <f t="shared" si="11"/>
        <v>4.311062797619047</v>
      </c>
      <c r="M17" s="36">
        <v>25</v>
      </c>
      <c r="N17" s="36">
        <f t="shared" si="1"/>
        <v>3500</v>
      </c>
      <c r="O17" s="37">
        <f t="shared" si="21"/>
        <v>42000</v>
      </c>
      <c r="P17" s="38">
        <f t="shared" si="12"/>
        <v>3.4488502380952379</v>
      </c>
      <c r="R17" s="36">
        <v>30</v>
      </c>
      <c r="S17" s="36">
        <f t="shared" si="2"/>
        <v>4200</v>
      </c>
      <c r="T17" s="37">
        <f t="shared" si="22"/>
        <v>50400</v>
      </c>
      <c r="U17" s="38">
        <f t="shared" si="13"/>
        <v>2.8740418650793651</v>
      </c>
      <c r="W17" s="36">
        <v>35</v>
      </c>
      <c r="X17" s="36">
        <f t="shared" si="3"/>
        <v>4900</v>
      </c>
      <c r="Y17" s="37">
        <f t="shared" si="23"/>
        <v>58800</v>
      </c>
      <c r="Z17" s="38">
        <f t="shared" si="14"/>
        <v>2.4634644557823129</v>
      </c>
      <c r="AB17" s="36">
        <v>40</v>
      </c>
      <c r="AC17" s="36">
        <f t="shared" si="4"/>
        <v>5600</v>
      </c>
      <c r="AD17" s="37">
        <f t="shared" si="24"/>
        <v>67200</v>
      </c>
      <c r="AE17" s="38">
        <f t="shared" si="15"/>
        <v>2.1555313988095235</v>
      </c>
    </row>
    <row r="18" spans="1:31" x14ac:dyDescent="0.25">
      <c r="F18" s="31">
        <v>150</v>
      </c>
      <c r="H18" s="36">
        <v>20</v>
      </c>
      <c r="I18" s="36">
        <f t="shared" si="0"/>
        <v>3000</v>
      </c>
      <c r="J18" s="37">
        <f t="shared" si="16"/>
        <v>36000</v>
      </c>
      <c r="K18" s="38">
        <f t="shared" si="11"/>
        <v>4.2431030555555553</v>
      </c>
      <c r="M18" s="36">
        <v>25</v>
      </c>
      <c r="N18" s="36">
        <f t="shared" si="1"/>
        <v>3750</v>
      </c>
      <c r="O18" s="37">
        <f t="shared" si="21"/>
        <v>45000</v>
      </c>
      <c r="P18" s="38">
        <f t="shared" si="12"/>
        <v>3.3944824444444444</v>
      </c>
      <c r="R18" s="36">
        <v>30</v>
      </c>
      <c r="S18" s="36">
        <f t="shared" si="2"/>
        <v>4500</v>
      </c>
      <c r="T18" s="37">
        <f t="shared" si="22"/>
        <v>54000</v>
      </c>
      <c r="U18" s="38">
        <f t="shared" si="13"/>
        <v>2.8287353703703704</v>
      </c>
      <c r="W18" s="36">
        <v>35</v>
      </c>
      <c r="X18" s="36">
        <f t="shared" si="3"/>
        <v>5250</v>
      </c>
      <c r="Y18" s="37">
        <f t="shared" si="23"/>
        <v>63000</v>
      </c>
      <c r="Z18" s="38">
        <f t="shared" si="14"/>
        <v>2.4246303174603172</v>
      </c>
      <c r="AB18" s="36">
        <v>40</v>
      </c>
      <c r="AC18" s="36">
        <f t="shared" si="4"/>
        <v>6000</v>
      </c>
      <c r="AD18" s="37">
        <f t="shared" si="24"/>
        <v>72000</v>
      </c>
      <c r="AE18" s="38">
        <f t="shared" si="15"/>
        <v>2.1215515277777777</v>
      </c>
    </row>
    <row r="19" spans="1:31" x14ac:dyDescent="0.25">
      <c r="F19" s="31">
        <v>160</v>
      </c>
      <c r="H19" s="36">
        <v>20</v>
      </c>
      <c r="I19" s="36">
        <f t="shared" si="0"/>
        <v>3200</v>
      </c>
      <c r="J19" s="37">
        <f t="shared" si="16"/>
        <v>38400</v>
      </c>
      <c r="K19" s="38">
        <f t="shared" si="11"/>
        <v>4.1836382812499995</v>
      </c>
      <c r="M19" s="36">
        <v>25</v>
      </c>
      <c r="N19" s="36">
        <f t="shared" si="1"/>
        <v>4000</v>
      </c>
      <c r="O19" s="37">
        <f t="shared" si="21"/>
        <v>48000</v>
      </c>
      <c r="P19" s="38">
        <f t="shared" si="12"/>
        <v>3.346910625</v>
      </c>
      <c r="R19" s="36">
        <v>30</v>
      </c>
      <c r="S19" s="36">
        <f t="shared" si="2"/>
        <v>4800</v>
      </c>
      <c r="T19" s="37">
        <f t="shared" si="22"/>
        <v>57600</v>
      </c>
      <c r="U19" s="38">
        <f t="shared" si="13"/>
        <v>2.7890921874999997</v>
      </c>
      <c r="W19" s="36">
        <v>35</v>
      </c>
      <c r="X19" s="36">
        <f t="shared" si="3"/>
        <v>5600</v>
      </c>
      <c r="Y19" s="37">
        <f t="shared" si="23"/>
        <v>67200</v>
      </c>
      <c r="Z19" s="38">
        <f t="shared" si="14"/>
        <v>2.3906504464285714</v>
      </c>
      <c r="AB19" s="36">
        <v>40</v>
      </c>
      <c r="AC19" s="36">
        <f t="shared" si="4"/>
        <v>6400</v>
      </c>
      <c r="AD19" s="37">
        <f t="shared" si="24"/>
        <v>76800</v>
      </c>
      <c r="AE19" s="38">
        <f t="shared" si="15"/>
        <v>2.0918191406249997</v>
      </c>
    </row>
    <row r="20" spans="1:31" x14ac:dyDescent="0.25">
      <c r="F20" s="31">
        <v>170</v>
      </c>
      <c r="H20" s="36">
        <v>20</v>
      </c>
      <c r="I20" s="36">
        <f t="shared" si="0"/>
        <v>3400</v>
      </c>
      <c r="J20" s="37">
        <f t="shared" si="16"/>
        <v>40800</v>
      </c>
      <c r="K20" s="38">
        <f t="shared" si="11"/>
        <v>4.1311693627450978</v>
      </c>
      <c r="M20" s="36">
        <v>25</v>
      </c>
      <c r="N20" s="36">
        <f t="shared" si="1"/>
        <v>4250</v>
      </c>
      <c r="O20" s="37">
        <f t="shared" si="21"/>
        <v>51000</v>
      </c>
      <c r="P20" s="38">
        <f t="shared" si="12"/>
        <v>3.3049354901960784</v>
      </c>
      <c r="R20" s="36">
        <v>30</v>
      </c>
      <c r="S20" s="36">
        <f t="shared" si="2"/>
        <v>5100</v>
      </c>
      <c r="T20" s="37">
        <f t="shared" si="22"/>
        <v>61200</v>
      </c>
      <c r="U20" s="38">
        <f t="shared" si="13"/>
        <v>2.7541129084967317</v>
      </c>
      <c r="W20" s="36">
        <v>35</v>
      </c>
      <c r="X20" s="36">
        <f t="shared" si="3"/>
        <v>5950</v>
      </c>
      <c r="Y20" s="37">
        <f t="shared" si="23"/>
        <v>71400</v>
      </c>
      <c r="Z20" s="38">
        <f t="shared" si="14"/>
        <v>2.360668207282913</v>
      </c>
      <c r="AB20" s="36">
        <v>40</v>
      </c>
      <c r="AC20" s="36">
        <f t="shared" si="4"/>
        <v>6800</v>
      </c>
      <c r="AD20" s="37">
        <f t="shared" si="24"/>
        <v>81600</v>
      </c>
      <c r="AE20" s="38">
        <f t="shared" si="15"/>
        <v>2.0655846813725489</v>
      </c>
    </row>
    <row r="21" spans="1:31" x14ac:dyDescent="0.25">
      <c r="F21" s="31">
        <v>180</v>
      </c>
      <c r="H21" s="36">
        <v>20</v>
      </c>
      <c r="I21" s="36">
        <f t="shared" si="0"/>
        <v>3600</v>
      </c>
      <c r="J21" s="37">
        <f t="shared" si="16"/>
        <v>43200</v>
      </c>
      <c r="K21" s="38">
        <f t="shared" si="11"/>
        <v>4.0845303240740742</v>
      </c>
      <c r="M21" s="36">
        <v>25</v>
      </c>
      <c r="N21" s="36">
        <f t="shared" si="1"/>
        <v>4500</v>
      </c>
      <c r="O21" s="37">
        <f t="shared" si="21"/>
        <v>54000</v>
      </c>
      <c r="P21" s="38">
        <f t="shared" si="12"/>
        <v>3.267624259259259</v>
      </c>
      <c r="R21" s="36">
        <v>30</v>
      </c>
      <c r="S21" s="36">
        <f t="shared" si="2"/>
        <v>5400</v>
      </c>
      <c r="T21" s="37">
        <f t="shared" si="22"/>
        <v>64800</v>
      </c>
      <c r="U21" s="38">
        <f t="shared" si="13"/>
        <v>2.7230202160493824</v>
      </c>
      <c r="W21" s="36">
        <v>35</v>
      </c>
      <c r="X21" s="36">
        <f t="shared" si="3"/>
        <v>6300</v>
      </c>
      <c r="Y21" s="37">
        <f t="shared" si="23"/>
        <v>75600</v>
      </c>
      <c r="Z21" s="38">
        <f t="shared" si="14"/>
        <v>2.3340173280423278</v>
      </c>
      <c r="AB21" s="36">
        <v>40</v>
      </c>
      <c r="AC21" s="36">
        <f t="shared" si="4"/>
        <v>7200</v>
      </c>
      <c r="AD21" s="37">
        <f t="shared" si="24"/>
        <v>86400</v>
      </c>
      <c r="AE21" s="38">
        <f t="shared" si="15"/>
        <v>2.0422651620370371</v>
      </c>
    </row>
    <row r="22" spans="1:31" x14ac:dyDescent="0.25">
      <c r="F22" s="31">
        <v>190</v>
      </c>
      <c r="H22" s="36">
        <v>20</v>
      </c>
      <c r="I22" s="36">
        <f t="shared" si="0"/>
        <v>3800</v>
      </c>
      <c r="J22" s="37">
        <f t="shared" si="16"/>
        <v>45600</v>
      </c>
      <c r="K22" s="38">
        <f t="shared" si="11"/>
        <v>4.0428006578947366</v>
      </c>
      <c r="M22" s="36">
        <v>25</v>
      </c>
      <c r="N22" s="36">
        <f t="shared" si="1"/>
        <v>4750</v>
      </c>
      <c r="O22" s="37">
        <f t="shared" si="21"/>
        <v>57000</v>
      </c>
      <c r="P22" s="38">
        <f t="shared" si="12"/>
        <v>3.2342405263157894</v>
      </c>
      <c r="R22" s="36">
        <v>30</v>
      </c>
      <c r="S22" s="36">
        <f t="shared" si="2"/>
        <v>5700</v>
      </c>
      <c r="T22" s="37">
        <f t="shared" si="22"/>
        <v>68400</v>
      </c>
      <c r="U22" s="38">
        <f t="shared" si="13"/>
        <v>2.6952004385964909</v>
      </c>
      <c r="W22" s="36">
        <v>35</v>
      </c>
      <c r="X22" s="36">
        <f t="shared" si="3"/>
        <v>6650</v>
      </c>
      <c r="Y22" s="37">
        <f t="shared" si="23"/>
        <v>79800</v>
      </c>
      <c r="Z22" s="38">
        <f t="shared" si="14"/>
        <v>2.310171804511278</v>
      </c>
      <c r="AB22" s="36">
        <v>40</v>
      </c>
      <c r="AC22" s="36">
        <f t="shared" si="4"/>
        <v>7600</v>
      </c>
      <c r="AD22" s="37">
        <f t="shared" si="24"/>
        <v>91200</v>
      </c>
      <c r="AE22" s="38">
        <f t="shared" si="15"/>
        <v>2.0214003289473683</v>
      </c>
    </row>
    <row r="23" spans="1:31" x14ac:dyDescent="0.25">
      <c r="F23" s="31">
        <v>200</v>
      </c>
      <c r="H23" s="36">
        <v>20</v>
      </c>
      <c r="I23" s="36">
        <f t="shared" si="0"/>
        <v>4000</v>
      </c>
      <c r="J23" s="37">
        <f t="shared" si="16"/>
        <v>48000</v>
      </c>
      <c r="K23" s="38">
        <f t="shared" si="11"/>
        <v>4.0052439583333328</v>
      </c>
      <c r="M23" s="36">
        <v>25</v>
      </c>
      <c r="N23" s="36">
        <f t="shared" si="1"/>
        <v>5000</v>
      </c>
      <c r="O23" s="37">
        <f t="shared" si="21"/>
        <v>60000</v>
      </c>
      <c r="P23" s="38">
        <f t="shared" si="12"/>
        <v>3.2041951666666666</v>
      </c>
      <c r="R23" s="36">
        <v>30</v>
      </c>
      <c r="S23" s="36">
        <f t="shared" si="2"/>
        <v>6000</v>
      </c>
      <c r="T23" s="37">
        <f t="shared" si="22"/>
        <v>72000</v>
      </c>
      <c r="U23" s="38">
        <f t="shared" si="13"/>
        <v>2.6701626388888888</v>
      </c>
      <c r="W23" s="36">
        <v>35</v>
      </c>
      <c r="X23" s="36">
        <f t="shared" si="3"/>
        <v>7000</v>
      </c>
      <c r="Y23" s="37">
        <f t="shared" si="23"/>
        <v>84000</v>
      </c>
      <c r="Z23" s="38">
        <f t="shared" si="14"/>
        <v>2.288710833333333</v>
      </c>
      <c r="AB23" s="36">
        <v>40</v>
      </c>
      <c r="AC23" s="36">
        <f t="shared" si="4"/>
        <v>8000</v>
      </c>
      <c r="AD23" s="37">
        <f t="shared" si="24"/>
        <v>96000</v>
      </c>
      <c r="AE23" s="38">
        <f t="shared" si="15"/>
        <v>2.0026219791666664</v>
      </c>
    </row>
    <row r="24" spans="1:31" x14ac:dyDescent="0.25">
      <c r="F24" s="31">
        <v>210</v>
      </c>
      <c r="H24" s="36">
        <v>20</v>
      </c>
      <c r="I24" s="36">
        <f t="shared" si="0"/>
        <v>4200</v>
      </c>
      <c r="J24" s="37">
        <f t="shared" si="16"/>
        <v>50400</v>
      </c>
      <c r="K24" s="38">
        <f t="shared" si="11"/>
        <v>3.971264087301587</v>
      </c>
      <c r="M24" s="36">
        <v>25</v>
      </c>
      <c r="N24" s="36">
        <f t="shared" si="1"/>
        <v>5250</v>
      </c>
      <c r="O24" s="37">
        <f t="shared" si="21"/>
        <v>63000</v>
      </c>
      <c r="P24" s="38">
        <f t="shared" si="12"/>
        <v>3.1770112698412696</v>
      </c>
      <c r="R24" s="36">
        <v>30</v>
      </c>
      <c r="S24" s="36">
        <f t="shared" si="2"/>
        <v>6300</v>
      </c>
      <c r="T24" s="37">
        <f t="shared" si="22"/>
        <v>75600</v>
      </c>
      <c r="U24" s="38">
        <f t="shared" si="13"/>
        <v>2.6475093915343915</v>
      </c>
      <c r="W24" s="36">
        <v>35</v>
      </c>
      <c r="X24" s="36">
        <f t="shared" si="3"/>
        <v>7350</v>
      </c>
      <c r="Y24" s="37">
        <f t="shared" si="23"/>
        <v>88200</v>
      </c>
      <c r="Z24" s="38">
        <f t="shared" si="14"/>
        <v>2.2692937641723354</v>
      </c>
      <c r="AB24" s="36">
        <v>40</v>
      </c>
      <c r="AC24" s="36">
        <f t="shared" si="4"/>
        <v>8400</v>
      </c>
      <c r="AD24" s="37">
        <f t="shared" si="24"/>
        <v>100800</v>
      </c>
      <c r="AE24" s="38">
        <f t="shared" si="15"/>
        <v>1.9856320436507935</v>
      </c>
    </row>
    <row r="25" spans="1:31" x14ac:dyDescent="0.25">
      <c r="F25" s="31">
        <v>220</v>
      </c>
      <c r="H25" s="36">
        <v>20</v>
      </c>
      <c r="I25" s="36">
        <f t="shared" si="0"/>
        <v>4400</v>
      </c>
      <c r="J25" s="37">
        <f t="shared" si="16"/>
        <v>52800</v>
      </c>
      <c r="K25" s="38">
        <f t="shared" si="11"/>
        <v>3.9403732954545454</v>
      </c>
      <c r="M25" s="36">
        <v>25</v>
      </c>
      <c r="N25" s="36">
        <f t="shared" si="1"/>
        <v>5500</v>
      </c>
      <c r="O25" s="37">
        <f t="shared" si="21"/>
        <v>66000</v>
      </c>
      <c r="P25" s="38">
        <f t="shared" si="12"/>
        <v>3.1522986363636361</v>
      </c>
      <c r="R25" s="36">
        <v>30</v>
      </c>
      <c r="S25" s="36">
        <f t="shared" si="2"/>
        <v>6600</v>
      </c>
      <c r="T25" s="37">
        <f t="shared" si="22"/>
        <v>79200</v>
      </c>
      <c r="U25" s="38">
        <f t="shared" si="13"/>
        <v>2.6269155303030303</v>
      </c>
      <c r="W25" s="36">
        <v>35</v>
      </c>
      <c r="X25" s="36">
        <f t="shared" si="3"/>
        <v>7700</v>
      </c>
      <c r="Y25" s="37">
        <f t="shared" si="23"/>
        <v>92400</v>
      </c>
      <c r="Z25" s="38">
        <f t="shared" si="14"/>
        <v>2.251641883116883</v>
      </c>
      <c r="AB25" s="36">
        <v>40</v>
      </c>
      <c r="AC25" s="36">
        <f t="shared" si="4"/>
        <v>8800</v>
      </c>
      <c r="AD25" s="37">
        <f t="shared" si="24"/>
        <v>105600</v>
      </c>
      <c r="AE25" s="38">
        <f t="shared" si="15"/>
        <v>1.9701866477272727</v>
      </c>
    </row>
    <row r="26" spans="1:31" x14ac:dyDescent="0.25">
      <c r="F26" s="31">
        <v>230</v>
      </c>
      <c r="H26" s="36">
        <v>20</v>
      </c>
      <c r="I26" s="36">
        <f t="shared" si="0"/>
        <v>4600</v>
      </c>
      <c r="J26" s="37">
        <f t="shared" si="16"/>
        <v>55200</v>
      </c>
      <c r="K26" s="38">
        <f t="shared" si="11"/>
        <v>3.9121686594202898</v>
      </c>
      <c r="M26" s="36">
        <v>25</v>
      </c>
      <c r="N26" s="36">
        <f t="shared" si="1"/>
        <v>5750</v>
      </c>
      <c r="O26" s="37">
        <f t="shared" si="21"/>
        <v>69000</v>
      </c>
      <c r="P26" s="38">
        <f t="shared" si="12"/>
        <v>3.1297349275362318</v>
      </c>
      <c r="R26" s="36">
        <v>30</v>
      </c>
      <c r="S26" s="36">
        <f t="shared" si="2"/>
        <v>6900</v>
      </c>
      <c r="T26" s="37">
        <f t="shared" si="22"/>
        <v>82800</v>
      </c>
      <c r="U26" s="38">
        <f t="shared" si="13"/>
        <v>2.6081124396135267</v>
      </c>
      <c r="W26" s="36">
        <v>35</v>
      </c>
      <c r="X26" s="36">
        <f t="shared" si="3"/>
        <v>8050</v>
      </c>
      <c r="Y26" s="37">
        <f t="shared" si="23"/>
        <v>96600</v>
      </c>
      <c r="Z26" s="38">
        <f t="shared" si="14"/>
        <v>2.2355249482401653</v>
      </c>
      <c r="AB26" s="36">
        <v>40</v>
      </c>
      <c r="AC26" s="36">
        <f t="shared" si="4"/>
        <v>9200</v>
      </c>
      <c r="AD26" s="37">
        <f t="shared" si="24"/>
        <v>110400</v>
      </c>
      <c r="AE26" s="38">
        <f t="shared" si="15"/>
        <v>1.9560843297101449</v>
      </c>
    </row>
    <row r="27" spans="1:31" x14ac:dyDescent="0.25">
      <c r="F27" s="31">
        <v>240</v>
      </c>
      <c r="H27" s="36">
        <v>20</v>
      </c>
      <c r="I27" s="36">
        <f t="shared" si="0"/>
        <v>4800</v>
      </c>
      <c r="J27" s="37">
        <f t="shared" si="16"/>
        <v>57600</v>
      </c>
      <c r="K27" s="38">
        <f t="shared" si="11"/>
        <v>3.886314409722222</v>
      </c>
      <c r="M27" s="36">
        <v>25</v>
      </c>
      <c r="N27" s="36">
        <f t="shared" si="1"/>
        <v>6000</v>
      </c>
      <c r="O27" s="37">
        <f t="shared" si="21"/>
        <v>72000</v>
      </c>
      <c r="P27" s="38">
        <f t="shared" si="12"/>
        <v>3.1090515277777775</v>
      </c>
      <c r="R27" s="36">
        <v>30</v>
      </c>
      <c r="S27" s="36">
        <f t="shared" si="2"/>
        <v>7200</v>
      </c>
      <c r="T27" s="37">
        <f t="shared" si="22"/>
        <v>86400</v>
      </c>
      <c r="U27" s="38">
        <f t="shared" si="13"/>
        <v>2.5908762731481478</v>
      </c>
      <c r="W27" s="36">
        <v>35</v>
      </c>
      <c r="X27" s="36">
        <f t="shared" si="3"/>
        <v>8400</v>
      </c>
      <c r="Y27" s="37">
        <f t="shared" si="23"/>
        <v>100800</v>
      </c>
      <c r="Z27" s="38">
        <f t="shared" si="14"/>
        <v>2.2207510912698414</v>
      </c>
      <c r="AB27" s="36">
        <v>40</v>
      </c>
      <c r="AC27" s="36">
        <f t="shared" si="4"/>
        <v>9600</v>
      </c>
      <c r="AD27" s="37">
        <f t="shared" si="24"/>
        <v>115200</v>
      </c>
      <c r="AE27" s="38">
        <f t="shared" si="15"/>
        <v>1.943157204861111</v>
      </c>
    </row>
    <row r="28" spans="1:31" x14ac:dyDescent="0.25">
      <c r="F28" s="31">
        <v>250</v>
      </c>
      <c r="H28" s="36">
        <v>20</v>
      </c>
      <c r="I28" s="36">
        <f t="shared" si="0"/>
        <v>5000</v>
      </c>
      <c r="J28" s="37">
        <f t="shared" si="16"/>
        <v>60000</v>
      </c>
      <c r="K28" s="38">
        <f t="shared" si="11"/>
        <v>3.8625284999999998</v>
      </c>
      <c r="M28" s="36">
        <v>25</v>
      </c>
      <c r="N28" s="36">
        <f t="shared" si="1"/>
        <v>6250</v>
      </c>
      <c r="O28" s="37">
        <f t="shared" si="21"/>
        <v>75000</v>
      </c>
      <c r="P28" s="38">
        <f t="shared" si="12"/>
        <v>3.0900227999999998</v>
      </c>
      <c r="R28" s="36">
        <v>30</v>
      </c>
      <c r="S28" s="36">
        <f t="shared" si="2"/>
        <v>7500</v>
      </c>
      <c r="T28" s="37">
        <f t="shared" si="22"/>
        <v>90000</v>
      </c>
      <c r="U28" s="38">
        <f t="shared" si="13"/>
        <v>2.5750189999999997</v>
      </c>
      <c r="W28" s="36">
        <v>35</v>
      </c>
      <c r="X28" s="36">
        <f t="shared" si="3"/>
        <v>8750</v>
      </c>
      <c r="Y28" s="37">
        <f t="shared" si="23"/>
        <v>105000</v>
      </c>
      <c r="Z28" s="38">
        <f t="shared" si="14"/>
        <v>2.2071591428571429</v>
      </c>
      <c r="AB28" s="36">
        <v>40</v>
      </c>
      <c r="AC28" s="36">
        <f t="shared" si="4"/>
        <v>10000</v>
      </c>
      <c r="AD28" s="37">
        <f t="shared" si="24"/>
        <v>120000</v>
      </c>
      <c r="AE28" s="38">
        <f t="shared" si="15"/>
        <v>1.9312642499999999</v>
      </c>
    </row>
    <row r="29" spans="1:31" x14ac:dyDescent="0.25">
      <c r="F29" s="31">
        <v>260</v>
      </c>
      <c r="H29" s="36">
        <v>20</v>
      </c>
      <c r="I29" s="36">
        <f t="shared" si="0"/>
        <v>5200</v>
      </c>
      <c r="J29" s="37">
        <f t="shared" si="16"/>
        <v>62400</v>
      </c>
      <c r="K29" s="38">
        <f t="shared" si="11"/>
        <v>3.8405722756410254</v>
      </c>
      <c r="M29" s="36">
        <v>25</v>
      </c>
      <c r="N29" s="36">
        <f t="shared" si="1"/>
        <v>6500</v>
      </c>
      <c r="O29" s="37">
        <f t="shared" si="21"/>
        <v>78000</v>
      </c>
      <c r="P29" s="38">
        <f t="shared" si="12"/>
        <v>3.0724578205128203</v>
      </c>
      <c r="R29" s="36">
        <v>30</v>
      </c>
      <c r="S29" s="36">
        <f t="shared" si="2"/>
        <v>7800</v>
      </c>
      <c r="T29" s="37">
        <f t="shared" si="22"/>
        <v>93600</v>
      </c>
      <c r="U29" s="38">
        <f t="shared" si="13"/>
        <v>2.560381517094017</v>
      </c>
      <c r="W29" s="36">
        <v>35</v>
      </c>
      <c r="X29" s="36">
        <f t="shared" si="3"/>
        <v>9100</v>
      </c>
      <c r="Y29" s="37">
        <f t="shared" si="23"/>
        <v>109200</v>
      </c>
      <c r="Z29" s="38">
        <f t="shared" si="14"/>
        <v>2.1946127289377291</v>
      </c>
      <c r="AB29" s="36">
        <v>40</v>
      </c>
      <c r="AC29" s="36">
        <f t="shared" si="4"/>
        <v>10400</v>
      </c>
      <c r="AD29" s="37">
        <f t="shared" si="24"/>
        <v>124800</v>
      </c>
      <c r="AE29" s="38">
        <f t="shared" si="15"/>
        <v>1.9202861378205127</v>
      </c>
    </row>
    <row r="30" spans="1:31" x14ac:dyDescent="0.25">
      <c r="F30" s="31">
        <v>270</v>
      </c>
      <c r="H30" s="36">
        <v>20</v>
      </c>
      <c r="I30" s="36">
        <f t="shared" si="0"/>
        <v>5400</v>
      </c>
      <c r="J30" s="37">
        <f t="shared" si="16"/>
        <v>64800</v>
      </c>
      <c r="K30" s="38">
        <f t="shared" si="11"/>
        <v>3.8202424382716047</v>
      </c>
      <c r="M30" s="36">
        <v>25</v>
      </c>
      <c r="N30" s="36">
        <f t="shared" si="1"/>
        <v>6750</v>
      </c>
      <c r="O30" s="37">
        <f t="shared" si="21"/>
        <v>81000</v>
      </c>
      <c r="P30" s="38">
        <f t="shared" si="12"/>
        <v>3.0561939506172839</v>
      </c>
      <c r="R30" s="36">
        <v>30</v>
      </c>
      <c r="S30" s="36">
        <f t="shared" si="2"/>
        <v>8100</v>
      </c>
      <c r="T30" s="37">
        <f t="shared" si="22"/>
        <v>97200</v>
      </c>
      <c r="U30" s="38">
        <f t="shared" si="13"/>
        <v>2.5468282921810701</v>
      </c>
      <c r="W30" s="36">
        <v>35</v>
      </c>
      <c r="X30" s="36">
        <f t="shared" si="3"/>
        <v>9450</v>
      </c>
      <c r="Y30" s="37">
        <f t="shared" si="23"/>
        <v>113400</v>
      </c>
      <c r="Z30" s="38">
        <f t="shared" si="14"/>
        <v>2.1829956790123455</v>
      </c>
      <c r="AB30" s="36">
        <v>40</v>
      </c>
      <c r="AC30" s="36">
        <f t="shared" si="4"/>
        <v>10800</v>
      </c>
      <c r="AD30" s="37">
        <f t="shared" si="24"/>
        <v>129600</v>
      </c>
      <c r="AE30" s="38">
        <f t="shared" si="15"/>
        <v>1.9101212191358024</v>
      </c>
    </row>
    <row r="31" spans="1:31" x14ac:dyDescent="0.25">
      <c r="F31" s="31">
        <v>280</v>
      </c>
      <c r="H31" s="36">
        <v>20</v>
      </c>
      <c r="I31" s="36">
        <f t="shared" si="0"/>
        <v>5600</v>
      </c>
      <c r="J31" s="37">
        <f t="shared" si="16"/>
        <v>67200</v>
      </c>
      <c r="K31" s="38">
        <f t="shared" si="11"/>
        <v>3.801364732142857</v>
      </c>
      <c r="M31" s="36">
        <v>25</v>
      </c>
      <c r="N31" s="36">
        <f t="shared" si="1"/>
        <v>7000</v>
      </c>
      <c r="O31" s="37">
        <f t="shared" si="21"/>
        <v>84000</v>
      </c>
      <c r="P31" s="38">
        <f t="shared" si="12"/>
        <v>3.0410917857142854</v>
      </c>
      <c r="R31" s="36">
        <v>30</v>
      </c>
      <c r="S31" s="36">
        <f t="shared" si="2"/>
        <v>8400</v>
      </c>
      <c r="T31" s="37">
        <f t="shared" si="22"/>
        <v>100800</v>
      </c>
      <c r="U31" s="38">
        <f t="shared" si="13"/>
        <v>2.5342431547619046</v>
      </c>
      <c r="W31" s="36">
        <v>35</v>
      </c>
      <c r="X31" s="36">
        <f t="shared" si="3"/>
        <v>9800</v>
      </c>
      <c r="Y31" s="37">
        <f t="shared" si="23"/>
        <v>117600</v>
      </c>
      <c r="Z31" s="38">
        <f t="shared" si="14"/>
        <v>2.1722084183673469</v>
      </c>
      <c r="AB31" s="36">
        <v>40</v>
      </c>
      <c r="AC31" s="36">
        <f t="shared" si="4"/>
        <v>11200</v>
      </c>
      <c r="AD31" s="37">
        <f t="shared" si="24"/>
        <v>134400</v>
      </c>
      <c r="AE31" s="38">
        <f t="shared" si="15"/>
        <v>1.9006823660714285</v>
      </c>
    </row>
    <row r="32" spans="1:31" x14ac:dyDescent="0.25">
      <c r="F32" s="31">
        <v>290</v>
      </c>
      <c r="H32" s="36">
        <v>20</v>
      </c>
      <c r="I32" s="36">
        <f t="shared" si="0"/>
        <v>5800</v>
      </c>
      <c r="J32" s="37">
        <f t="shared" si="16"/>
        <v>69600</v>
      </c>
      <c r="K32" s="38">
        <f t="shared" si="11"/>
        <v>3.7837889367816095</v>
      </c>
      <c r="M32" s="36">
        <v>25</v>
      </c>
      <c r="N32" s="36">
        <f t="shared" si="1"/>
        <v>7250</v>
      </c>
      <c r="O32" s="37">
        <f t="shared" si="21"/>
        <v>87000</v>
      </c>
      <c r="P32" s="38">
        <f t="shared" si="12"/>
        <v>3.0270311494252877</v>
      </c>
      <c r="R32" s="36">
        <v>30</v>
      </c>
      <c r="S32" s="36">
        <f t="shared" si="2"/>
        <v>8700</v>
      </c>
      <c r="T32" s="37">
        <f t="shared" si="22"/>
        <v>104400</v>
      </c>
      <c r="U32" s="38">
        <f t="shared" si="13"/>
        <v>2.5225259578544064</v>
      </c>
      <c r="W32" s="36">
        <v>35</v>
      </c>
      <c r="X32" s="36">
        <f t="shared" si="3"/>
        <v>10150</v>
      </c>
      <c r="Y32" s="37">
        <f t="shared" si="23"/>
        <v>121800</v>
      </c>
      <c r="Z32" s="38">
        <f t="shared" si="14"/>
        <v>2.1621651067323482</v>
      </c>
      <c r="AB32" s="36">
        <v>40</v>
      </c>
      <c r="AC32" s="36">
        <f t="shared" si="4"/>
        <v>11600</v>
      </c>
      <c r="AD32" s="37">
        <f t="shared" si="24"/>
        <v>139200</v>
      </c>
      <c r="AE32" s="38">
        <f t="shared" si="15"/>
        <v>1.8918944683908048</v>
      </c>
    </row>
    <row r="33" spans="6:31" x14ac:dyDescent="0.25">
      <c r="F33" s="31">
        <v>300</v>
      </c>
      <c r="H33" s="36">
        <v>20</v>
      </c>
      <c r="I33" s="36">
        <f t="shared" si="0"/>
        <v>6000</v>
      </c>
      <c r="J33" s="37">
        <f t="shared" si="16"/>
        <v>72000</v>
      </c>
      <c r="K33" s="38">
        <f t="shared" si="11"/>
        <v>3.7673848611111116</v>
      </c>
      <c r="M33" s="36">
        <v>25</v>
      </c>
      <c r="N33" s="36">
        <f t="shared" si="1"/>
        <v>7500</v>
      </c>
      <c r="O33" s="37">
        <f t="shared" si="21"/>
        <v>90000</v>
      </c>
      <c r="P33" s="38">
        <f t="shared" si="12"/>
        <v>3.0139078888888893</v>
      </c>
      <c r="R33" s="36">
        <v>30</v>
      </c>
      <c r="S33" s="36">
        <f t="shared" si="2"/>
        <v>9000</v>
      </c>
      <c r="T33" s="37">
        <f t="shared" si="22"/>
        <v>108000</v>
      </c>
      <c r="U33" s="38">
        <f t="shared" si="13"/>
        <v>2.5115899074074077</v>
      </c>
      <c r="W33" s="36">
        <v>35</v>
      </c>
      <c r="X33" s="36">
        <f t="shared" si="3"/>
        <v>10500</v>
      </c>
      <c r="Y33" s="37">
        <f t="shared" si="23"/>
        <v>126000</v>
      </c>
      <c r="Z33" s="38">
        <f t="shared" si="14"/>
        <v>2.1527913492063493</v>
      </c>
      <c r="AB33" s="36">
        <v>40</v>
      </c>
      <c r="AC33" s="36">
        <f t="shared" si="4"/>
        <v>12000</v>
      </c>
      <c r="AD33" s="37">
        <f t="shared" si="24"/>
        <v>144000</v>
      </c>
      <c r="AE33" s="38">
        <f t="shared" si="15"/>
        <v>1.8836924305555558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6297C-AC3B-4B1C-9E4A-9646D256AD55}">
  <dimension ref="A1:AE33"/>
  <sheetViews>
    <sheetView tabSelected="1" workbookViewId="0">
      <selection sqref="A1:XFD1048576"/>
    </sheetView>
  </sheetViews>
  <sheetFormatPr defaultRowHeight="15" x14ac:dyDescent="0.25"/>
  <cols>
    <col min="1" max="1" width="40.7109375" style="29" customWidth="1"/>
    <col min="2" max="2" width="8.42578125" style="29" bestFit="1" customWidth="1"/>
    <col min="3" max="4" width="11.5703125" style="29" bestFit="1" customWidth="1"/>
    <col min="5" max="5" width="11.5703125" style="29" customWidth="1"/>
    <col min="6" max="6" width="8.85546875" style="29" customWidth="1"/>
    <col min="7" max="7" width="6.140625" style="29" bestFit="1" customWidth="1"/>
    <col min="8" max="8" width="5.28515625" style="29" bestFit="1" customWidth="1"/>
    <col min="9" max="9" width="7.28515625" style="29" bestFit="1" customWidth="1"/>
    <col min="10" max="10" width="8.28515625" style="29" bestFit="1" customWidth="1"/>
    <col min="11" max="11" width="7.5703125" style="29" bestFit="1" customWidth="1"/>
    <col min="12" max="12" width="9.140625" style="29"/>
    <col min="13" max="13" width="5.28515625" style="29" bestFit="1" customWidth="1"/>
    <col min="14" max="14" width="7.28515625" style="29" bestFit="1" customWidth="1"/>
    <col min="15" max="15" width="8.28515625" style="29" bestFit="1" customWidth="1"/>
    <col min="16" max="16" width="4.140625" style="29" bestFit="1" customWidth="1"/>
    <col min="17" max="17" width="9.140625" style="29"/>
    <col min="18" max="18" width="5.28515625" style="29" bestFit="1" customWidth="1"/>
    <col min="19" max="19" width="7.28515625" style="29" bestFit="1" customWidth="1"/>
    <col min="20" max="20" width="9.28515625" style="29" bestFit="1" customWidth="1"/>
    <col min="21" max="21" width="4.140625" style="29" bestFit="1" customWidth="1"/>
    <col min="22" max="22" width="9.140625" style="29"/>
    <col min="23" max="23" width="5.28515625" style="29" bestFit="1" customWidth="1"/>
    <col min="24" max="24" width="8.28515625" style="29" bestFit="1" customWidth="1"/>
    <col min="25" max="25" width="9.28515625" style="29" bestFit="1" customWidth="1"/>
    <col min="26" max="26" width="4.140625" style="29" bestFit="1" customWidth="1"/>
    <col min="27" max="27" width="9.140625" style="29"/>
    <col min="28" max="28" width="5.28515625" style="29" bestFit="1" customWidth="1"/>
    <col min="29" max="29" width="8.28515625" style="29" bestFit="1" customWidth="1"/>
    <col min="30" max="30" width="9.28515625" style="29" bestFit="1" customWidth="1"/>
    <col min="31" max="31" width="4.140625" style="29" bestFit="1" customWidth="1"/>
    <col min="32" max="16384" width="9.140625" style="29"/>
  </cols>
  <sheetData>
    <row r="1" spans="1:31" x14ac:dyDescent="0.25">
      <c r="A1" s="29" t="s">
        <v>17</v>
      </c>
    </row>
    <row r="3" spans="1:31" x14ac:dyDescent="0.25">
      <c r="H3" s="30" t="s">
        <v>76</v>
      </c>
      <c r="I3" s="30"/>
      <c r="J3" s="30"/>
      <c r="K3" s="30"/>
      <c r="M3" s="30" t="s">
        <v>77</v>
      </c>
      <c r="N3" s="30"/>
      <c r="O3" s="30"/>
      <c r="P3" s="30"/>
      <c r="R3" s="30" t="s">
        <v>78</v>
      </c>
      <c r="S3" s="30"/>
      <c r="T3" s="30"/>
      <c r="U3" s="30"/>
      <c r="W3" s="30" t="s">
        <v>79</v>
      </c>
      <c r="X3" s="30"/>
      <c r="Y3" s="30"/>
      <c r="Z3" s="30"/>
      <c r="AB3" s="30" t="s">
        <v>80</v>
      </c>
      <c r="AC3" s="30"/>
      <c r="AD3" s="30"/>
      <c r="AE3" s="30"/>
    </row>
    <row r="4" spans="1:31" ht="30" x14ac:dyDescent="0.25">
      <c r="A4" s="29" t="s">
        <v>0</v>
      </c>
      <c r="B4" s="29" t="s">
        <v>1</v>
      </c>
      <c r="C4" s="31" t="s">
        <v>73</v>
      </c>
      <c r="D4" s="31" t="s">
        <v>74</v>
      </c>
      <c r="E4" s="31"/>
      <c r="F4" s="32" t="s">
        <v>68</v>
      </c>
      <c r="H4" s="33" t="s">
        <v>69</v>
      </c>
      <c r="I4" s="34" t="s">
        <v>70</v>
      </c>
      <c r="J4" s="34" t="s">
        <v>71</v>
      </c>
      <c r="K4" s="34" t="s">
        <v>72</v>
      </c>
      <c r="M4" s="33" t="s">
        <v>69</v>
      </c>
      <c r="N4" s="34" t="s">
        <v>70</v>
      </c>
      <c r="O4" s="34" t="s">
        <v>71</v>
      </c>
      <c r="P4" s="34" t="s">
        <v>72</v>
      </c>
      <c r="R4" s="33" t="s">
        <v>69</v>
      </c>
      <c r="S4" s="34" t="s">
        <v>70</v>
      </c>
      <c r="T4" s="34" t="s">
        <v>71</v>
      </c>
      <c r="U4" s="34" t="s">
        <v>72</v>
      </c>
      <c r="W4" s="33" t="s">
        <v>69</v>
      </c>
      <c r="X4" s="34" t="s">
        <v>70</v>
      </c>
      <c r="Y4" s="34" t="s">
        <v>71</v>
      </c>
      <c r="Z4" s="34" t="s">
        <v>72</v>
      </c>
      <c r="AB4" s="33" t="s">
        <v>69</v>
      </c>
      <c r="AC4" s="34" t="s">
        <v>70</v>
      </c>
      <c r="AD4" s="34" t="s">
        <v>71</v>
      </c>
      <c r="AE4" s="34" t="s">
        <v>72</v>
      </c>
    </row>
    <row r="5" spans="1:31" x14ac:dyDescent="0.25">
      <c r="A5" s="29" t="s">
        <v>3</v>
      </c>
      <c r="B5" s="29">
        <v>3</v>
      </c>
      <c r="C5" s="35">
        <v>11634</v>
      </c>
      <c r="D5" s="35">
        <f>B5*C5</f>
        <v>34902</v>
      </c>
      <c r="E5" s="35"/>
      <c r="F5" s="31">
        <v>25</v>
      </c>
      <c r="H5" s="36">
        <v>20</v>
      </c>
      <c r="I5" s="36">
        <f t="shared" ref="I5:I33" si="0">F5*H5</f>
        <v>500</v>
      </c>
      <c r="J5" s="37">
        <f>I5*12</f>
        <v>6000</v>
      </c>
      <c r="K5" s="38">
        <f>($D$13+$F5*$D$14)/J5</f>
        <v>12.970618333333332</v>
      </c>
      <c r="M5" s="36">
        <v>25</v>
      </c>
      <c r="N5" s="36">
        <f t="shared" ref="N5:N33" si="1">$F5*M5</f>
        <v>625</v>
      </c>
      <c r="O5" s="37">
        <f>N5*12</f>
        <v>7500</v>
      </c>
      <c r="P5" s="38">
        <f>($D$13+$F5*$D$14)/O5</f>
        <v>10.376494666666666</v>
      </c>
      <c r="R5" s="36">
        <v>30</v>
      </c>
      <c r="S5" s="36">
        <f t="shared" ref="S5:S33" si="2">$F5*R5</f>
        <v>750</v>
      </c>
      <c r="T5" s="37">
        <f>S5*12</f>
        <v>9000</v>
      </c>
      <c r="U5" s="38">
        <f>($D$13+$F5*$D$14)/T5</f>
        <v>8.6470788888888883</v>
      </c>
      <c r="W5" s="36">
        <v>35</v>
      </c>
      <c r="X5" s="36">
        <f t="shared" ref="X5:X33" si="3">$F5*W5</f>
        <v>875</v>
      </c>
      <c r="Y5" s="37">
        <f>X5*12</f>
        <v>10500</v>
      </c>
      <c r="Z5" s="38">
        <f>($D$13+$F5*$D$14)/Y5</f>
        <v>7.411781904761904</v>
      </c>
      <c r="AB5" s="36">
        <v>40</v>
      </c>
      <c r="AC5" s="36">
        <f t="shared" ref="AC5:AC33" si="4">$F5*AB5</f>
        <v>1000</v>
      </c>
      <c r="AD5" s="37">
        <f>AC5*12</f>
        <v>12000</v>
      </c>
      <c r="AE5" s="38">
        <f>($D$13+$F5*$D$14)/AD5</f>
        <v>6.4853091666666662</v>
      </c>
    </row>
    <row r="6" spans="1:31" x14ac:dyDescent="0.25">
      <c r="A6" s="29" t="s">
        <v>4</v>
      </c>
      <c r="B6" s="29">
        <v>3</v>
      </c>
      <c r="C6" s="35">
        <v>277</v>
      </c>
      <c r="D6" s="35">
        <f t="shared" ref="D6:D12" si="5">B6*C6</f>
        <v>831</v>
      </c>
      <c r="E6" s="35"/>
      <c r="F6" s="31">
        <v>30</v>
      </c>
      <c r="H6" s="36">
        <v>20</v>
      </c>
      <c r="I6" s="36">
        <f t="shared" si="0"/>
        <v>600</v>
      </c>
      <c r="J6" s="37">
        <f t="shared" ref="J6:J7" si="6">I6*12</f>
        <v>7200</v>
      </c>
      <c r="K6" s="38">
        <f>($D$13+$F6*$D$14)/J6</f>
        <v>11.35745972222222</v>
      </c>
      <c r="M6" s="36">
        <v>25</v>
      </c>
      <c r="N6" s="36">
        <f t="shared" si="1"/>
        <v>750</v>
      </c>
      <c r="O6" s="37">
        <f t="shared" ref="O6:O7" si="7">N6*12</f>
        <v>9000</v>
      </c>
      <c r="P6" s="38">
        <f>($D$13+$F6*$D$14)/O6</f>
        <v>9.0859677777777765</v>
      </c>
      <c r="R6" s="36">
        <v>30</v>
      </c>
      <c r="S6" s="36">
        <f t="shared" si="2"/>
        <v>900</v>
      </c>
      <c r="T6" s="37">
        <f t="shared" ref="T6:T7" si="8">S6*12</f>
        <v>10800</v>
      </c>
      <c r="U6" s="38">
        <f>($D$13+$F6*$D$14)/T6</f>
        <v>7.5716398148148141</v>
      </c>
      <c r="W6" s="36">
        <v>35</v>
      </c>
      <c r="X6" s="36">
        <f t="shared" si="3"/>
        <v>1050</v>
      </c>
      <c r="Y6" s="37">
        <f t="shared" ref="Y6:Y7" si="9">X6*12</f>
        <v>12600</v>
      </c>
      <c r="Z6" s="38">
        <f>($D$13+$F6*$D$14)/Y6</f>
        <v>6.4899769841269839</v>
      </c>
      <c r="AB6" s="36">
        <v>40</v>
      </c>
      <c r="AC6" s="36">
        <f t="shared" si="4"/>
        <v>1200</v>
      </c>
      <c r="AD6" s="37">
        <f t="shared" ref="AD6:AD7" si="10">AC6*12</f>
        <v>14400</v>
      </c>
      <c r="AE6" s="38">
        <f>($D$13+$F6*$D$14)/AD6</f>
        <v>5.6787298611111101</v>
      </c>
    </row>
    <row r="7" spans="1:31" x14ac:dyDescent="0.25">
      <c r="A7" s="29" t="s">
        <v>38</v>
      </c>
      <c r="B7" s="29">
        <v>1</v>
      </c>
      <c r="C7" s="35">
        <v>14500</v>
      </c>
      <c r="D7" s="35">
        <f t="shared" si="5"/>
        <v>14500</v>
      </c>
      <c r="E7" s="35"/>
      <c r="F7" s="31">
        <v>40</v>
      </c>
      <c r="H7" s="36">
        <v>20</v>
      </c>
      <c r="I7" s="36">
        <f t="shared" si="0"/>
        <v>800</v>
      </c>
      <c r="J7" s="37">
        <f t="shared" si="6"/>
        <v>9600</v>
      </c>
      <c r="K7" s="38">
        <f t="shared" ref="K6:K33" si="11">($D$13+$F7*$D$14)/J7</f>
        <v>9.3410114583333321</v>
      </c>
      <c r="M7" s="36">
        <v>25</v>
      </c>
      <c r="N7" s="36">
        <f t="shared" si="1"/>
        <v>1000</v>
      </c>
      <c r="O7" s="37">
        <f t="shared" si="7"/>
        <v>12000</v>
      </c>
      <c r="P7" s="38">
        <f t="shared" ref="P7:P33" si="12">($D$13+$F7*$D$14)/O7</f>
        <v>7.4728091666666661</v>
      </c>
      <c r="R7" s="36">
        <v>30</v>
      </c>
      <c r="S7" s="36">
        <f t="shared" si="2"/>
        <v>1200</v>
      </c>
      <c r="T7" s="37">
        <f t="shared" si="8"/>
        <v>14400</v>
      </c>
      <c r="U7" s="38">
        <f t="shared" ref="U7:U33" si="13">($D$13+$F7*$D$14)/T7</f>
        <v>6.2273409722222217</v>
      </c>
      <c r="W7" s="36">
        <v>35</v>
      </c>
      <c r="X7" s="36">
        <f t="shared" si="3"/>
        <v>1400</v>
      </c>
      <c r="Y7" s="37">
        <f t="shared" si="9"/>
        <v>16800</v>
      </c>
      <c r="Z7" s="38">
        <f t="shared" ref="Z7:Z33" si="14">($D$13+$F7*$D$14)/Y7</f>
        <v>5.337720833333333</v>
      </c>
      <c r="AB7" s="36">
        <v>40</v>
      </c>
      <c r="AC7" s="36">
        <f t="shared" si="4"/>
        <v>1600</v>
      </c>
      <c r="AD7" s="37">
        <f t="shared" si="10"/>
        <v>19200</v>
      </c>
      <c r="AE7" s="38">
        <f t="shared" ref="AE7:AE33" si="15">($D$13+$F7*$D$14)/AD7</f>
        <v>4.6705057291666661</v>
      </c>
    </row>
    <row r="8" spans="1:31" x14ac:dyDescent="0.25">
      <c r="A8" s="29" t="s">
        <v>58</v>
      </c>
      <c r="B8" s="29">
        <v>2</v>
      </c>
      <c r="C8" s="35">
        <v>320</v>
      </c>
      <c r="D8" s="35">
        <f t="shared" si="5"/>
        <v>640</v>
      </c>
      <c r="E8" s="35"/>
      <c r="F8" s="31">
        <v>50</v>
      </c>
      <c r="H8" s="36">
        <v>20</v>
      </c>
      <c r="I8" s="36">
        <f t="shared" si="0"/>
        <v>1000</v>
      </c>
      <c r="J8" s="37">
        <f>I8*12</f>
        <v>12000</v>
      </c>
      <c r="K8" s="38">
        <f t="shared" si="11"/>
        <v>8.1311424999999993</v>
      </c>
      <c r="M8" s="36">
        <v>25</v>
      </c>
      <c r="N8" s="36">
        <f t="shared" si="1"/>
        <v>1250</v>
      </c>
      <c r="O8" s="37">
        <f>N8*12</f>
        <v>15000</v>
      </c>
      <c r="P8" s="38">
        <f t="shared" si="12"/>
        <v>6.5049139999999994</v>
      </c>
      <c r="R8" s="36">
        <v>30</v>
      </c>
      <c r="S8" s="36">
        <f t="shared" si="2"/>
        <v>1500</v>
      </c>
      <c r="T8" s="37">
        <f>S8*12</f>
        <v>18000</v>
      </c>
      <c r="U8" s="38">
        <f t="shared" si="13"/>
        <v>5.4207616666666665</v>
      </c>
      <c r="W8" s="36">
        <v>35</v>
      </c>
      <c r="X8" s="36">
        <f t="shared" si="3"/>
        <v>1750</v>
      </c>
      <c r="Y8" s="37">
        <f>X8*12</f>
        <v>21000</v>
      </c>
      <c r="Z8" s="38">
        <f t="shared" si="14"/>
        <v>4.6463671428571427</v>
      </c>
      <c r="AB8" s="36">
        <v>40</v>
      </c>
      <c r="AC8" s="36">
        <f t="shared" si="4"/>
        <v>2000</v>
      </c>
      <c r="AD8" s="37">
        <f>AC8*12</f>
        <v>24000</v>
      </c>
      <c r="AE8" s="38">
        <f t="shared" si="15"/>
        <v>4.0655712499999996</v>
      </c>
    </row>
    <row r="9" spans="1:31" x14ac:dyDescent="0.25">
      <c r="A9" s="29" t="s">
        <v>65</v>
      </c>
      <c r="B9" s="29">
        <v>1</v>
      </c>
      <c r="C9" s="35">
        <v>3500</v>
      </c>
      <c r="D9" s="35">
        <f t="shared" si="5"/>
        <v>3500</v>
      </c>
      <c r="E9" s="35"/>
      <c r="F9" s="31">
        <v>60</v>
      </c>
      <c r="H9" s="36">
        <v>20</v>
      </c>
      <c r="I9" s="36">
        <f t="shared" si="0"/>
        <v>1200</v>
      </c>
      <c r="J9" s="37">
        <f t="shared" ref="J9:J18" si="16">I9*12</f>
        <v>14400</v>
      </c>
      <c r="K9" s="38">
        <f t="shared" si="11"/>
        <v>7.324563194444444</v>
      </c>
      <c r="M9" s="36">
        <v>25</v>
      </c>
      <c r="N9" s="36">
        <f t="shared" si="1"/>
        <v>1500</v>
      </c>
      <c r="O9" s="37">
        <f t="shared" ref="O9:O13" si="17">N9*12</f>
        <v>18000</v>
      </c>
      <c r="P9" s="38">
        <f t="shared" si="12"/>
        <v>5.8596505555555547</v>
      </c>
      <c r="R9" s="36">
        <v>30</v>
      </c>
      <c r="S9" s="36">
        <f t="shared" si="2"/>
        <v>1800</v>
      </c>
      <c r="T9" s="37">
        <f t="shared" ref="T9:T13" si="18">S9*12</f>
        <v>21600</v>
      </c>
      <c r="U9" s="38">
        <f t="shared" si="13"/>
        <v>4.8830421296296294</v>
      </c>
      <c r="W9" s="36">
        <v>35</v>
      </c>
      <c r="X9" s="36">
        <f t="shared" si="3"/>
        <v>2100</v>
      </c>
      <c r="Y9" s="37">
        <f t="shared" ref="Y9:Y13" si="19">X9*12</f>
        <v>25200</v>
      </c>
      <c r="Z9" s="38">
        <f t="shared" si="14"/>
        <v>4.1854646825396822</v>
      </c>
      <c r="AB9" s="36">
        <v>40</v>
      </c>
      <c r="AC9" s="36">
        <f t="shared" si="4"/>
        <v>2400</v>
      </c>
      <c r="AD9" s="37">
        <f t="shared" ref="AD9:AD13" si="20">AC9*12</f>
        <v>28800</v>
      </c>
      <c r="AE9" s="38">
        <f t="shared" si="15"/>
        <v>3.662281597222222</v>
      </c>
    </row>
    <row r="10" spans="1:31" x14ac:dyDescent="0.25">
      <c r="A10" s="29" t="s">
        <v>5</v>
      </c>
      <c r="B10" s="29">
        <v>2</v>
      </c>
      <c r="C10" s="35">
        <v>1366.5</v>
      </c>
      <c r="D10" s="35">
        <f t="shared" si="5"/>
        <v>2733</v>
      </c>
      <c r="E10" s="35"/>
      <c r="F10" s="31">
        <v>70</v>
      </c>
      <c r="H10" s="36">
        <v>20</v>
      </c>
      <c r="I10" s="36">
        <f t="shared" si="0"/>
        <v>1400</v>
      </c>
      <c r="J10" s="37">
        <f t="shared" si="16"/>
        <v>16800</v>
      </c>
      <c r="K10" s="38">
        <f t="shared" si="11"/>
        <v>6.7484351190476186</v>
      </c>
      <c r="M10" s="36">
        <v>25</v>
      </c>
      <c r="N10" s="36">
        <f t="shared" si="1"/>
        <v>1750</v>
      </c>
      <c r="O10" s="37">
        <f t="shared" si="17"/>
        <v>21000</v>
      </c>
      <c r="P10" s="38">
        <f t="shared" si="12"/>
        <v>5.3987480952380951</v>
      </c>
      <c r="R10" s="36">
        <v>30</v>
      </c>
      <c r="S10" s="36">
        <f t="shared" si="2"/>
        <v>2100</v>
      </c>
      <c r="T10" s="37">
        <f t="shared" si="18"/>
        <v>25200</v>
      </c>
      <c r="U10" s="38">
        <f t="shared" si="13"/>
        <v>4.4989567460317454</v>
      </c>
      <c r="W10" s="36">
        <v>35</v>
      </c>
      <c r="X10" s="36">
        <f t="shared" si="3"/>
        <v>2450</v>
      </c>
      <c r="Y10" s="37">
        <f t="shared" si="19"/>
        <v>29400</v>
      </c>
      <c r="Z10" s="38">
        <f t="shared" si="14"/>
        <v>3.856248639455782</v>
      </c>
      <c r="AB10" s="36">
        <v>40</v>
      </c>
      <c r="AC10" s="36">
        <f t="shared" si="4"/>
        <v>2800</v>
      </c>
      <c r="AD10" s="37">
        <f t="shared" si="20"/>
        <v>33600</v>
      </c>
      <c r="AE10" s="38">
        <f t="shared" si="15"/>
        <v>3.3742175595238093</v>
      </c>
    </row>
    <row r="11" spans="1:31" x14ac:dyDescent="0.25">
      <c r="A11" s="29" t="s">
        <v>6</v>
      </c>
      <c r="B11" s="29">
        <v>1</v>
      </c>
      <c r="C11" s="35">
        <v>914.87</v>
      </c>
      <c r="D11" s="35">
        <f t="shared" si="5"/>
        <v>914.87</v>
      </c>
      <c r="E11" s="35"/>
      <c r="F11" s="31">
        <v>80</v>
      </c>
      <c r="H11" s="36">
        <v>20</v>
      </c>
      <c r="I11" s="36">
        <f t="shared" si="0"/>
        <v>1600</v>
      </c>
      <c r="J11" s="37">
        <f t="shared" si="16"/>
        <v>19200</v>
      </c>
      <c r="K11" s="38">
        <f t="shared" si="11"/>
        <v>6.3163390625</v>
      </c>
      <c r="M11" s="36">
        <v>25</v>
      </c>
      <c r="N11" s="36">
        <f t="shared" si="1"/>
        <v>2000</v>
      </c>
      <c r="O11" s="37">
        <f t="shared" si="17"/>
        <v>24000</v>
      </c>
      <c r="P11" s="38">
        <f t="shared" si="12"/>
        <v>5.0530712499999995</v>
      </c>
      <c r="R11" s="36">
        <v>30</v>
      </c>
      <c r="S11" s="36">
        <f t="shared" si="2"/>
        <v>2400</v>
      </c>
      <c r="T11" s="37">
        <f t="shared" si="18"/>
        <v>28800</v>
      </c>
      <c r="U11" s="38">
        <f t="shared" si="13"/>
        <v>4.2108927083333327</v>
      </c>
      <c r="W11" s="36">
        <v>35</v>
      </c>
      <c r="X11" s="36">
        <f t="shared" si="3"/>
        <v>2800</v>
      </c>
      <c r="Y11" s="37">
        <f t="shared" si="19"/>
        <v>33600</v>
      </c>
      <c r="Z11" s="38">
        <f t="shared" si="14"/>
        <v>3.6093366071428568</v>
      </c>
      <c r="AB11" s="36">
        <v>40</v>
      </c>
      <c r="AC11" s="36">
        <f t="shared" si="4"/>
        <v>3200</v>
      </c>
      <c r="AD11" s="37">
        <f t="shared" si="20"/>
        <v>38400</v>
      </c>
      <c r="AE11" s="38">
        <f t="shared" si="15"/>
        <v>3.15816953125</v>
      </c>
    </row>
    <row r="12" spans="1:31" ht="15.75" thickBot="1" x14ac:dyDescent="0.3">
      <c r="A12" s="39" t="s">
        <v>7</v>
      </c>
      <c r="B12" s="39">
        <v>2</v>
      </c>
      <c r="C12" s="40">
        <v>26.42</v>
      </c>
      <c r="D12" s="40">
        <f t="shared" si="5"/>
        <v>52.84</v>
      </c>
      <c r="E12" s="41"/>
      <c r="F12" s="31">
        <v>90</v>
      </c>
      <c r="H12" s="36">
        <v>20</v>
      </c>
      <c r="I12" s="36">
        <f t="shared" si="0"/>
        <v>1800</v>
      </c>
      <c r="J12" s="37">
        <f t="shared" si="16"/>
        <v>21600</v>
      </c>
      <c r="K12" s="38">
        <f t="shared" si="11"/>
        <v>5.9802643518518517</v>
      </c>
      <c r="M12" s="36">
        <v>25</v>
      </c>
      <c r="N12" s="36">
        <f t="shared" si="1"/>
        <v>2250</v>
      </c>
      <c r="O12" s="37">
        <f t="shared" si="17"/>
        <v>27000</v>
      </c>
      <c r="P12" s="38">
        <f t="shared" si="12"/>
        <v>4.7842114814814813</v>
      </c>
      <c r="R12" s="36">
        <v>30</v>
      </c>
      <c r="S12" s="36">
        <f t="shared" si="2"/>
        <v>2700</v>
      </c>
      <c r="T12" s="37">
        <f t="shared" si="18"/>
        <v>32400</v>
      </c>
      <c r="U12" s="38">
        <f t="shared" si="13"/>
        <v>3.9868429012345676</v>
      </c>
      <c r="W12" s="36">
        <v>35</v>
      </c>
      <c r="X12" s="36">
        <f t="shared" si="3"/>
        <v>3150</v>
      </c>
      <c r="Y12" s="37">
        <f t="shared" si="19"/>
        <v>37800</v>
      </c>
      <c r="Z12" s="38">
        <f t="shared" si="14"/>
        <v>3.4172939153439152</v>
      </c>
      <c r="AB12" s="36">
        <v>40</v>
      </c>
      <c r="AC12" s="36">
        <f t="shared" si="4"/>
        <v>3600</v>
      </c>
      <c r="AD12" s="37">
        <f t="shared" si="20"/>
        <v>43200</v>
      </c>
      <c r="AE12" s="38">
        <f t="shared" si="15"/>
        <v>2.9901321759259258</v>
      </c>
    </row>
    <row r="13" spans="1:31" ht="15.75" thickTop="1" x14ac:dyDescent="0.25">
      <c r="A13" s="42" t="s">
        <v>75</v>
      </c>
      <c r="B13" s="43" t="s">
        <v>13</v>
      </c>
      <c r="C13" s="35"/>
      <c r="D13" s="44">
        <f>SUM(D5:D12)</f>
        <v>58073.71</v>
      </c>
      <c r="E13" s="44"/>
      <c r="F13" s="31">
        <v>100</v>
      </c>
      <c r="H13" s="36">
        <v>20</v>
      </c>
      <c r="I13" s="36">
        <f t="shared" si="0"/>
        <v>2000</v>
      </c>
      <c r="J13" s="37">
        <f t="shared" si="16"/>
        <v>24000</v>
      </c>
      <c r="K13" s="38">
        <f t="shared" si="11"/>
        <v>5.7114045833333327</v>
      </c>
      <c r="M13" s="36">
        <v>25</v>
      </c>
      <c r="N13" s="36">
        <f t="shared" si="1"/>
        <v>2500</v>
      </c>
      <c r="O13" s="37">
        <f t="shared" si="17"/>
        <v>30000</v>
      </c>
      <c r="P13" s="38">
        <f t="shared" si="12"/>
        <v>4.5691236666666661</v>
      </c>
      <c r="R13" s="36">
        <v>30</v>
      </c>
      <c r="S13" s="36">
        <f t="shared" si="2"/>
        <v>3000</v>
      </c>
      <c r="T13" s="37">
        <f t="shared" si="18"/>
        <v>36000</v>
      </c>
      <c r="U13" s="38">
        <f t="shared" si="13"/>
        <v>3.8076030555555551</v>
      </c>
      <c r="W13" s="36">
        <v>35</v>
      </c>
      <c r="X13" s="36">
        <f t="shared" si="3"/>
        <v>3500</v>
      </c>
      <c r="Y13" s="37">
        <f t="shared" si="19"/>
        <v>42000</v>
      </c>
      <c r="Z13" s="38">
        <f t="shared" si="14"/>
        <v>3.2636597619047616</v>
      </c>
      <c r="AB13" s="36">
        <v>40</v>
      </c>
      <c r="AC13" s="36">
        <f t="shared" si="4"/>
        <v>4000</v>
      </c>
      <c r="AD13" s="37">
        <f t="shared" si="20"/>
        <v>48000</v>
      </c>
      <c r="AE13" s="38">
        <f t="shared" si="15"/>
        <v>2.8557022916666663</v>
      </c>
    </row>
    <row r="14" spans="1:31" x14ac:dyDescent="0.25">
      <c r="A14" s="45" t="s">
        <v>82</v>
      </c>
      <c r="D14" s="46">
        <v>790</v>
      </c>
      <c r="F14" s="31">
        <v>110</v>
      </c>
      <c r="H14" s="36">
        <v>20</v>
      </c>
      <c r="I14" s="36">
        <f t="shared" si="0"/>
        <v>2200</v>
      </c>
      <c r="J14" s="37">
        <f>I14*12</f>
        <v>26400</v>
      </c>
      <c r="K14" s="38">
        <f t="shared" si="11"/>
        <v>5.4914284090909087</v>
      </c>
      <c r="M14" s="36">
        <v>25</v>
      </c>
      <c r="N14" s="36">
        <f t="shared" si="1"/>
        <v>2750</v>
      </c>
      <c r="O14" s="37">
        <f>N14*12</f>
        <v>33000</v>
      </c>
      <c r="P14" s="38">
        <f t="shared" si="12"/>
        <v>4.3931427272727266</v>
      </c>
      <c r="R14" s="36">
        <v>30</v>
      </c>
      <c r="S14" s="36">
        <f t="shared" si="2"/>
        <v>3300</v>
      </c>
      <c r="T14" s="37">
        <f>S14*12</f>
        <v>39600</v>
      </c>
      <c r="U14" s="38">
        <f t="shared" si="13"/>
        <v>3.6609522727272723</v>
      </c>
      <c r="W14" s="36">
        <v>35</v>
      </c>
      <c r="X14" s="36">
        <f t="shared" si="3"/>
        <v>3850</v>
      </c>
      <c r="Y14" s="37">
        <f>X14*12</f>
        <v>46200</v>
      </c>
      <c r="Z14" s="38">
        <f t="shared" si="14"/>
        <v>3.1379590909090909</v>
      </c>
      <c r="AB14" s="36">
        <v>40</v>
      </c>
      <c r="AC14" s="36">
        <f t="shared" si="4"/>
        <v>4400</v>
      </c>
      <c r="AD14" s="37">
        <f>AC14*12</f>
        <v>52800</v>
      </c>
      <c r="AE14" s="38">
        <f t="shared" si="15"/>
        <v>2.7457142045454543</v>
      </c>
    </row>
    <row r="15" spans="1:31" x14ac:dyDescent="0.25">
      <c r="F15" s="31">
        <v>120</v>
      </c>
      <c r="H15" s="36">
        <v>20</v>
      </c>
      <c r="I15" s="36">
        <f t="shared" si="0"/>
        <v>2400</v>
      </c>
      <c r="J15" s="37">
        <f t="shared" si="16"/>
        <v>28800</v>
      </c>
      <c r="K15" s="38">
        <f t="shared" si="11"/>
        <v>5.3081149305555551</v>
      </c>
      <c r="M15" s="36">
        <v>25</v>
      </c>
      <c r="N15" s="36">
        <f t="shared" si="1"/>
        <v>3000</v>
      </c>
      <c r="O15" s="37">
        <f t="shared" ref="O15:O33" si="21">N15*12</f>
        <v>36000</v>
      </c>
      <c r="P15" s="38">
        <f t="shared" si="12"/>
        <v>4.2464919444444442</v>
      </c>
      <c r="R15" s="36">
        <v>30</v>
      </c>
      <c r="S15" s="36">
        <f t="shared" si="2"/>
        <v>3600</v>
      </c>
      <c r="T15" s="37">
        <f t="shared" ref="T15:T33" si="22">S15*12</f>
        <v>43200</v>
      </c>
      <c r="U15" s="38">
        <f t="shared" si="13"/>
        <v>3.538743287037037</v>
      </c>
      <c r="W15" s="36">
        <v>35</v>
      </c>
      <c r="X15" s="36">
        <f t="shared" si="3"/>
        <v>4200</v>
      </c>
      <c r="Y15" s="37">
        <f t="shared" ref="Y15:Y33" si="23">X15*12</f>
        <v>50400</v>
      </c>
      <c r="Z15" s="38">
        <f t="shared" si="14"/>
        <v>3.0332085317460318</v>
      </c>
      <c r="AB15" s="36">
        <v>40</v>
      </c>
      <c r="AC15" s="36">
        <f t="shared" si="4"/>
        <v>4800</v>
      </c>
      <c r="AD15" s="37">
        <f t="shared" ref="AD15:AD33" si="24">AC15*12</f>
        <v>57600</v>
      </c>
      <c r="AE15" s="38">
        <f t="shared" si="15"/>
        <v>2.6540574652777775</v>
      </c>
    </row>
    <row r="16" spans="1:31" x14ac:dyDescent="0.25">
      <c r="A16" s="29" t="s">
        <v>83</v>
      </c>
      <c r="D16" s="29">
        <v>241</v>
      </c>
      <c r="F16" s="31">
        <v>130</v>
      </c>
      <c r="H16" s="36">
        <v>20</v>
      </c>
      <c r="I16" s="36">
        <f t="shared" si="0"/>
        <v>2600</v>
      </c>
      <c r="J16" s="37">
        <f t="shared" si="16"/>
        <v>31200</v>
      </c>
      <c r="K16" s="38">
        <f t="shared" si="11"/>
        <v>5.1530035256410258</v>
      </c>
      <c r="M16" s="36">
        <v>25</v>
      </c>
      <c r="N16" s="36">
        <f t="shared" si="1"/>
        <v>3250</v>
      </c>
      <c r="O16" s="37">
        <f t="shared" si="21"/>
        <v>39000</v>
      </c>
      <c r="P16" s="38">
        <f t="shared" si="12"/>
        <v>4.1224028205128205</v>
      </c>
      <c r="R16" s="36">
        <v>30</v>
      </c>
      <c r="S16" s="36">
        <f t="shared" si="2"/>
        <v>3900</v>
      </c>
      <c r="T16" s="37">
        <f t="shared" si="22"/>
        <v>46800</v>
      </c>
      <c r="U16" s="38">
        <f t="shared" si="13"/>
        <v>3.4353356837606834</v>
      </c>
      <c r="W16" s="36">
        <v>35</v>
      </c>
      <c r="X16" s="36">
        <f t="shared" si="3"/>
        <v>4550</v>
      </c>
      <c r="Y16" s="37">
        <f t="shared" si="23"/>
        <v>54600</v>
      </c>
      <c r="Z16" s="38">
        <f t="shared" si="14"/>
        <v>2.9445734432234429</v>
      </c>
      <c r="AB16" s="36">
        <v>40</v>
      </c>
      <c r="AC16" s="36">
        <f t="shared" si="4"/>
        <v>5200</v>
      </c>
      <c r="AD16" s="37">
        <f t="shared" si="24"/>
        <v>62400</v>
      </c>
      <c r="AE16" s="38">
        <f t="shared" si="15"/>
        <v>2.5765017628205129</v>
      </c>
    </row>
    <row r="17" spans="1:31" x14ac:dyDescent="0.25">
      <c r="A17" s="29" t="s">
        <v>84</v>
      </c>
      <c r="D17" s="29">
        <f>ROUNDUP(D16*60%,0)</f>
        <v>145</v>
      </c>
      <c r="F17" s="31">
        <v>140</v>
      </c>
      <c r="H17" s="36">
        <v>20</v>
      </c>
      <c r="I17" s="36">
        <f t="shared" si="0"/>
        <v>2800</v>
      </c>
      <c r="J17" s="37">
        <f t="shared" si="16"/>
        <v>33600</v>
      </c>
      <c r="K17" s="38">
        <f t="shared" si="11"/>
        <v>5.0200508928571423</v>
      </c>
      <c r="M17" s="36">
        <v>25</v>
      </c>
      <c r="N17" s="36">
        <f t="shared" si="1"/>
        <v>3500</v>
      </c>
      <c r="O17" s="37">
        <f t="shared" si="21"/>
        <v>42000</v>
      </c>
      <c r="P17" s="38">
        <f t="shared" si="12"/>
        <v>4.0160407142857144</v>
      </c>
      <c r="R17" s="36">
        <v>30</v>
      </c>
      <c r="S17" s="36">
        <f t="shared" si="2"/>
        <v>4200</v>
      </c>
      <c r="T17" s="37">
        <f t="shared" si="22"/>
        <v>50400</v>
      </c>
      <c r="U17" s="38">
        <f t="shared" si="13"/>
        <v>3.346700595238095</v>
      </c>
      <c r="W17" s="36">
        <v>35</v>
      </c>
      <c r="X17" s="36">
        <f t="shared" si="3"/>
        <v>4900</v>
      </c>
      <c r="Y17" s="37">
        <f t="shared" si="23"/>
        <v>58800</v>
      </c>
      <c r="Z17" s="38">
        <f t="shared" si="14"/>
        <v>2.8686005102040815</v>
      </c>
      <c r="AB17" s="36">
        <v>40</v>
      </c>
      <c r="AC17" s="36">
        <f t="shared" si="4"/>
        <v>5600</v>
      </c>
      <c r="AD17" s="37">
        <f t="shared" si="24"/>
        <v>67200</v>
      </c>
      <c r="AE17" s="38">
        <f t="shared" si="15"/>
        <v>2.5100254464285712</v>
      </c>
    </row>
    <row r="18" spans="1:31" x14ac:dyDescent="0.25">
      <c r="F18" s="31">
        <v>150</v>
      </c>
      <c r="H18" s="36">
        <v>20</v>
      </c>
      <c r="I18" s="36">
        <f t="shared" si="0"/>
        <v>3000</v>
      </c>
      <c r="J18" s="37">
        <f t="shared" si="16"/>
        <v>36000</v>
      </c>
      <c r="K18" s="38">
        <f t="shared" si="11"/>
        <v>4.9048252777777774</v>
      </c>
      <c r="M18" s="36">
        <v>25</v>
      </c>
      <c r="N18" s="36">
        <f t="shared" si="1"/>
        <v>3750</v>
      </c>
      <c r="O18" s="37">
        <f t="shared" si="21"/>
        <v>45000</v>
      </c>
      <c r="P18" s="38">
        <f t="shared" si="12"/>
        <v>3.9238602222222219</v>
      </c>
      <c r="R18" s="36">
        <v>30</v>
      </c>
      <c r="S18" s="36">
        <f t="shared" si="2"/>
        <v>4500</v>
      </c>
      <c r="T18" s="37">
        <f t="shared" si="22"/>
        <v>54000</v>
      </c>
      <c r="U18" s="38">
        <f t="shared" si="13"/>
        <v>3.2698835185185184</v>
      </c>
      <c r="W18" s="36">
        <v>35</v>
      </c>
      <c r="X18" s="36">
        <f t="shared" si="3"/>
        <v>5250</v>
      </c>
      <c r="Y18" s="37">
        <f t="shared" si="23"/>
        <v>63000</v>
      </c>
      <c r="Z18" s="38">
        <f t="shared" si="14"/>
        <v>2.8027573015873015</v>
      </c>
      <c r="AB18" s="36">
        <v>40</v>
      </c>
      <c r="AC18" s="36">
        <f t="shared" si="4"/>
        <v>6000</v>
      </c>
      <c r="AD18" s="37">
        <f t="shared" si="24"/>
        <v>72000</v>
      </c>
      <c r="AE18" s="38">
        <f t="shared" si="15"/>
        <v>2.4524126388888887</v>
      </c>
    </row>
    <row r="19" spans="1:31" x14ac:dyDescent="0.25">
      <c r="F19" s="31">
        <v>160</v>
      </c>
      <c r="H19" s="36">
        <v>20</v>
      </c>
      <c r="I19" s="36">
        <f t="shared" si="0"/>
        <v>3200</v>
      </c>
      <c r="J19" s="37">
        <f t="shared" ref="J19:J30" si="25">I19*12</f>
        <v>38400</v>
      </c>
      <c r="K19" s="38">
        <f t="shared" si="11"/>
        <v>4.8040028645833335</v>
      </c>
      <c r="M19" s="36">
        <v>25</v>
      </c>
      <c r="N19" s="36">
        <f t="shared" si="1"/>
        <v>4000</v>
      </c>
      <c r="O19" s="37">
        <f t="shared" si="21"/>
        <v>48000</v>
      </c>
      <c r="P19" s="38">
        <f t="shared" si="12"/>
        <v>3.8432022916666666</v>
      </c>
      <c r="R19" s="36">
        <v>30</v>
      </c>
      <c r="S19" s="36">
        <f t="shared" si="2"/>
        <v>4800</v>
      </c>
      <c r="T19" s="37">
        <f t="shared" si="22"/>
        <v>57600</v>
      </c>
      <c r="U19" s="38">
        <f t="shared" si="13"/>
        <v>3.2026685763888887</v>
      </c>
      <c r="W19" s="36">
        <v>35</v>
      </c>
      <c r="X19" s="36">
        <f t="shared" si="3"/>
        <v>5600</v>
      </c>
      <c r="Y19" s="37">
        <f t="shared" si="23"/>
        <v>67200</v>
      </c>
      <c r="Z19" s="38">
        <f t="shared" si="14"/>
        <v>2.7451444940476191</v>
      </c>
      <c r="AB19" s="36">
        <v>40</v>
      </c>
      <c r="AC19" s="36">
        <f t="shared" si="4"/>
        <v>6400</v>
      </c>
      <c r="AD19" s="37">
        <f t="shared" si="24"/>
        <v>76800</v>
      </c>
      <c r="AE19" s="38">
        <f t="shared" si="15"/>
        <v>2.4020014322916667</v>
      </c>
    </row>
    <row r="20" spans="1:31" x14ac:dyDescent="0.25">
      <c r="F20" s="31">
        <v>170</v>
      </c>
      <c r="H20" s="36">
        <v>20</v>
      </c>
      <c r="I20" s="36">
        <f t="shared" si="0"/>
        <v>3400</v>
      </c>
      <c r="J20" s="37">
        <f t="shared" si="25"/>
        <v>40800</v>
      </c>
      <c r="K20" s="38">
        <f t="shared" si="11"/>
        <v>4.7150419117647058</v>
      </c>
      <c r="M20" s="36">
        <v>25</v>
      </c>
      <c r="N20" s="36">
        <f t="shared" si="1"/>
        <v>4250</v>
      </c>
      <c r="O20" s="37">
        <f t="shared" si="21"/>
        <v>51000</v>
      </c>
      <c r="P20" s="38">
        <f t="shared" si="12"/>
        <v>3.7720335294117646</v>
      </c>
      <c r="R20" s="36">
        <v>30</v>
      </c>
      <c r="S20" s="36">
        <f t="shared" si="2"/>
        <v>5100</v>
      </c>
      <c r="T20" s="37">
        <f t="shared" si="22"/>
        <v>61200</v>
      </c>
      <c r="U20" s="38">
        <f t="shared" si="13"/>
        <v>3.1433612745098038</v>
      </c>
      <c r="W20" s="36">
        <v>35</v>
      </c>
      <c r="X20" s="36">
        <f t="shared" si="3"/>
        <v>5950</v>
      </c>
      <c r="Y20" s="37">
        <f t="shared" si="23"/>
        <v>71400</v>
      </c>
      <c r="Z20" s="38">
        <f t="shared" si="14"/>
        <v>2.6943096638655462</v>
      </c>
      <c r="AB20" s="36">
        <v>40</v>
      </c>
      <c r="AC20" s="36">
        <f t="shared" si="4"/>
        <v>6800</v>
      </c>
      <c r="AD20" s="37">
        <f t="shared" si="24"/>
        <v>81600</v>
      </c>
      <c r="AE20" s="38">
        <f t="shared" si="15"/>
        <v>2.3575209558823529</v>
      </c>
    </row>
    <row r="21" spans="1:31" x14ac:dyDescent="0.25">
      <c r="F21" s="31">
        <v>180</v>
      </c>
      <c r="H21" s="36">
        <v>20</v>
      </c>
      <c r="I21" s="36">
        <f t="shared" si="0"/>
        <v>3600</v>
      </c>
      <c r="J21" s="37">
        <f t="shared" si="25"/>
        <v>43200</v>
      </c>
      <c r="K21" s="38">
        <f t="shared" si="11"/>
        <v>4.6359655092592593</v>
      </c>
      <c r="M21" s="36">
        <v>25</v>
      </c>
      <c r="N21" s="36">
        <f t="shared" si="1"/>
        <v>4500</v>
      </c>
      <c r="O21" s="37">
        <f t="shared" si="21"/>
        <v>54000</v>
      </c>
      <c r="P21" s="38">
        <f t="shared" si="12"/>
        <v>3.7087724074074071</v>
      </c>
      <c r="R21" s="36">
        <v>30</v>
      </c>
      <c r="S21" s="36">
        <f t="shared" si="2"/>
        <v>5400</v>
      </c>
      <c r="T21" s="37">
        <f t="shared" si="22"/>
        <v>64800</v>
      </c>
      <c r="U21" s="38">
        <f t="shared" si="13"/>
        <v>3.0906436728395059</v>
      </c>
      <c r="W21" s="36">
        <v>35</v>
      </c>
      <c r="X21" s="36">
        <f t="shared" si="3"/>
        <v>6300</v>
      </c>
      <c r="Y21" s="37">
        <f t="shared" si="23"/>
        <v>75600</v>
      </c>
      <c r="Z21" s="38">
        <f t="shared" si="14"/>
        <v>2.6491231481481479</v>
      </c>
      <c r="AB21" s="36">
        <v>40</v>
      </c>
      <c r="AC21" s="36">
        <f t="shared" si="4"/>
        <v>7200</v>
      </c>
      <c r="AD21" s="37">
        <f t="shared" si="24"/>
        <v>86400</v>
      </c>
      <c r="AE21" s="38">
        <f t="shared" si="15"/>
        <v>2.3179827546296297</v>
      </c>
    </row>
    <row r="22" spans="1:31" x14ac:dyDescent="0.25">
      <c r="F22" s="31">
        <v>190</v>
      </c>
      <c r="H22" s="36">
        <v>20</v>
      </c>
      <c r="I22" s="36">
        <f t="shared" si="0"/>
        <v>3800</v>
      </c>
      <c r="J22" s="37">
        <f t="shared" si="25"/>
        <v>45600</v>
      </c>
      <c r="K22" s="38">
        <f t="shared" si="11"/>
        <v>4.565212938596491</v>
      </c>
      <c r="M22" s="36">
        <v>25</v>
      </c>
      <c r="N22" s="36">
        <f t="shared" si="1"/>
        <v>4750</v>
      </c>
      <c r="O22" s="37">
        <f t="shared" si="21"/>
        <v>57000</v>
      </c>
      <c r="P22" s="38">
        <f t="shared" si="12"/>
        <v>3.652170350877193</v>
      </c>
      <c r="R22" s="36">
        <v>30</v>
      </c>
      <c r="S22" s="36">
        <f t="shared" si="2"/>
        <v>5700</v>
      </c>
      <c r="T22" s="37">
        <f t="shared" si="22"/>
        <v>68400</v>
      </c>
      <c r="U22" s="38">
        <f t="shared" si="13"/>
        <v>3.0434752923976607</v>
      </c>
      <c r="W22" s="36">
        <v>35</v>
      </c>
      <c r="X22" s="36">
        <f t="shared" si="3"/>
        <v>6650</v>
      </c>
      <c r="Y22" s="37">
        <f t="shared" si="23"/>
        <v>79800</v>
      </c>
      <c r="Z22" s="38">
        <f t="shared" si="14"/>
        <v>2.6086931077694233</v>
      </c>
      <c r="AB22" s="36">
        <v>40</v>
      </c>
      <c r="AC22" s="36">
        <f t="shared" si="4"/>
        <v>7600</v>
      </c>
      <c r="AD22" s="37">
        <f t="shared" si="24"/>
        <v>91200</v>
      </c>
      <c r="AE22" s="38">
        <f t="shared" si="15"/>
        <v>2.2826064692982455</v>
      </c>
    </row>
    <row r="23" spans="1:31" x14ac:dyDescent="0.25">
      <c r="F23" s="31">
        <v>200</v>
      </c>
      <c r="H23" s="36">
        <v>20</v>
      </c>
      <c r="I23" s="36">
        <f t="shared" si="0"/>
        <v>4000</v>
      </c>
      <c r="J23" s="37">
        <f t="shared" si="25"/>
        <v>48000</v>
      </c>
      <c r="K23" s="38">
        <f t="shared" si="11"/>
        <v>4.5015356249999998</v>
      </c>
      <c r="M23" s="36">
        <v>25</v>
      </c>
      <c r="N23" s="36">
        <f t="shared" si="1"/>
        <v>5000</v>
      </c>
      <c r="O23" s="37">
        <f t="shared" si="21"/>
        <v>60000</v>
      </c>
      <c r="P23" s="38">
        <f t="shared" si="12"/>
        <v>3.6012284999999999</v>
      </c>
      <c r="R23" s="36">
        <v>30</v>
      </c>
      <c r="S23" s="36">
        <f t="shared" si="2"/>
        <v>6000</v>
      </c>
      <c r="T23" s="37">
        <f t="shared" si="22"/>
        <v>72000</v>
      </c>
      <c r="U23" s="38">
        <f t="shared" si="13"/>
        <v>3.0010237499999999</v>
      </c>
      <c r="W23" s="36">
        <v>35</v>
      </c>
      <c r="X23" s="36">
        <f t="shared" si="3"/>
        <v>7000</v>
      </c>
      <c r="Y23" s="37">
        <f t="shared" si="23"/>
        <v>84000</v>
      </c>
      <c r="Z23" s="38">
        <f t="shared" si="14"/>
        <v>2.5723060714285713</v>
      </c>
      <c r="AB23" s="36">
        <v>40</v>
      </c>
      <c r="AC23" s="36">
        <f t="shared" si="4"/>
        <v>8000</v>
      </c>
      <c r="AD23" s="37">
        <f t="shared" si="24"/>
        <v>96000</v>
      </c>
      <c r="AE23" s="38">
        <f t="shared" si="15"/>
        <v>2.2507678124999999</v>
      </c>
    </row>
    <row r="24" spans="1:31" x14ac:dyDescent="0.25">
      <c r="F24" s="31">
        <v>210</v>
      </c>
      <c r="H24" s="36">
        <v>20</v>
      </c>
      <c r="I24" s="36">
        <f t="shared" si="0"/>
        <v>4200</v>
      </c>
      <c r="J24" s="37">
        <f t="shared" si="25"/>
        <v>50400</v>
      </c>
      <c r="K24" s="38">
        <f t="shared" si="11"/>
        <v>4.4439228174603169</v>
      </c>
      <c r="M24" s="36">
        <v>25</v>
      </c>
      <c r="N24" s="36">
        <f t="shared" si="1"/>
        <v>5250</v>
      </c>
      <c r="O24" s="37">
        <f t="shared" si="21"/>
        <v>63000</v>
      </c>
      <c r="P24" s="38">
        <f t="shared" si="12"/>
        <v>3.5551382539682539</v>
      </c>
      <c r="R24" s="36">
        <v>30</v>
      </c>
      <c r="S24" s="36">
        <f t="shared" si="2"/>
        <v>6300</v>
      </c>
      <c r="T24" s="37">
        <f t="shared" si="22"/>
        <v>75600</v>
      </c>
      <c r="U24" s="38">
        <f t="shared" si="13"/>
        <v>2.9626152116402116</v>
      </c>
      <c r="W24" s="36">
        <v>35</v>
      </c>
      <c r="X24" s="36">
        <f t="shared" si="3"/>
        <v>7350</v>
      </c>
      <c r="Y24" s="37">
        <f t="shared" si="23"/>
        <v>88200</v>
      </c>
      <c r="Z24" s="38">
        <f t="shared" si="14"/>
        <v>2.5393844671201813</v>
      </c>
      <c r="AB24" s="36">
        <v>40</v>
      </c>
      <c r="AC24" s="36">
        <f t="shared" si="4"/>
        <v>8400</v>
      </c>
      <c r="AD24" s="37">
        <f t="shared" si="24"/>
        <v>100800</v>
      </c>
      <c r="AE24" s="38">
        <f t="shared" si="15"/>
        <v>2.2219614087301585</v>
      </c>
    </row>
    <row r="25" spans="1:31" x14ac:dyDescent="0.25">
      <c r="F25" s="31">
        <v>220</v>
      </c>
      <c r="H25" s="36">
        <v>20</v>
      </c>
      <c r="I25" s="36">
        <f t="shared" si="0"/>
        <v>4400</v>
      </c>
      <c r="J25" s="37">
        <f t="shared" si="25"/>
        <v>52800</v>
      </c>
      <c r="K25" s="38">
        <f t="shared" si="11"/>
        <v>4.3915475378787878</v>
      </c>
      <c r="M25" s="36">
        <v>25</v>
      </c>
      <c r="N25" s="36">
        <f t="shared" si="1"/>
        <v>5500</v>
      </c>
      <c r="O25" s="37">
        <f t="shared" si="21"/>
        <v>66000</v>
      </c>
      <c r="P25" s="38">
        <f t="shared" si="12"/>
        <v>3.5132380303030302</v>
      </c>
      <c r="R25" s="36">
        <v>30</v>
      </c>
      <c r="S25" s="36">
        <f t="shared" si="2"/>
        <v>6600</v>
      </c>
      <c r="T25" s="37">
        <f t="shared" si="22"/>
        <v>79200</v>
      </c>
      <c r="U25" s="38">
        <f t="shared" si="13"/>
        <v>2.9276983585858587</v>
      </c>
      <c r="W25" s="36">
        <v>35</v>
      </c>
      <c r="X25" s="36">
        <f t="shared" si="3"/>
        <v>7700</v>
      </c>
      <c r="Y25" s="37">
        <f t="shared" si="23"/>
        <v>92400</v>
      </c>
      <c r="Z25" s="38">
        <f t="shared" si="14"/>
        <v>2.5094557359307359</v>
      </c>
      <c r="AB25" s="36">
        <v>40</v>
      </c>
      <c r="AC25" s="36">
        <f t="shared" si="4"/>
        <v>8800</v>
      </c>
      <c r="AD25" s="37">
        <f t="shared" si="24"/>
        <v>105600</v>
      </c>
      <c r="AE25" s="38">
        <f t="shared" si="15"/>
        <v>2.1957737689393939</v>
      </c>
    </row>
    <row r="26" spans="1:31" x14ac:dyDescent="0.25">
      <c r="F26" s="31">
        <v>230</v>
      </c>
      <c r="H26" s="36">
        <v>20</v>
      </c>
      <c r="I26" s="36">
        <f t="shared" si="0"/>
        <v>4600</v>
      </c>
      <c r="J26" s="37">
        <f t="shared" si="25"/>
        <v>55200</v>
      </c>
      <c r="K26" s="38">
        <f t="shared" si="11"/>
        <v>4.3437266304347828</v>
      </c>
      <c r="M26" s="36">
        <v>25</v>
      </c>
      <c r="N26" s="36">
        <f t="shared" si="1"/>
        <v>5750</v>
      </c>
      <c r="O26" s="37">
        <f t="shared" si="21"/>
        <v>69000</v>
      </c>
      <c r="P26" s="38">
        <f t="shared" si="12"/>
        <v>3.4749813043478261</v>
      </c>
      <c r="R26" s="36">
        <v>30</v>
      </c>
      <c r="S26" s="36">
        <f t="shared" si="2"/>
        <v>6900</v>
      </c>
      <c r="T26" s="37">
        <f t="shared" si="22"/>
        <v>82800</v>
      </c>
      <c r="U26" s="38">
        <f t="shared" si="13"/>
        <v>2.8958177536231884</v>
      </c>
      <c r="W26" s="36">
        <v>35</v>
      </c>
      <c r="X26" s="36">
        <f t="shared" si="3"/>
        <v>8050</v>
      </c>
      <c r="Y26" s="37">
        <f t="shared" si="23"/>
        <v>96600</v>
      </c>
      <c r="Z26" s="38">
        <f t="shared" si="14"/>
        <v>2.4821295031055901</v>
      </c>
      <c r="AB26" s="36">
        <v>40</v>
      </c>
      <c r="AC26" s="36">
        <f t="shared" si="4"/>
        <v>9200</v>
      </c>
      <c r="AD26" s="37">
        <f t="shared" si="24"/>
        <v>110400</v>
      </c>
      <c r="AE26" s="38">
        <f t="shared" si="15"/>
        <v>2.1718633152173914</v>
      </c>
    </row>
    <row r="27" spans="1:31" x14ac:dyDescent="0.25">
      <c r="F27" s="31">
        <v>240</v>
      </c>
      <c r="H27" s="36">
        <v>20</v>
      </c>
      <c r="I27" s="36">
        <f t="shared" si="0"/>
        <v>4800</v>
      </c>
      <c r="J27" s="37">
        <f t="shared" si="25"/>
        <v>57600</v>
      </c>
      <c r="K27" s="38">
        <f t="shared" si="11"/>
        <v>4.299890798611111</v>
      </c>
      <c r="M27" s="36">
        <v>25</v>
      </c>
      <c r="N27" s="36">
        <f t="shared" si="1"/>
        <v>6000</v>
      </c>
      <c r="O27" s="37">
        <f t="shared" si="21"/>
        <v>72000</v>
      </c>
      <c r="P27" s="38">
        <f t="shared" si="12"/>
        <v>3.439912638888889</v>
      </c>
      <c r="R27" s="36">
        <v>30</v>
      </c>
      <c r="S27" s="36">
        <f t="shared" si="2"/>
        <v>7200</v>
      </c>
      <c r="T27" s="37">
        <f t="shared" si="22"/>
        <v>86400</v>
      </c>
      <c r="U27" s="38">
        <f t="shared" si="13"/>
        <v>2.8665938657407408</v>
      </c>
      <c r="W27" s="36">
        <v>35</v>
      </c>
      <c r="X27" s="36">
        <f t="shared" si="3"/>
        <v>8400</v>
      </c>
      <c r="Y27" s="37">
        <f t="shared" si="23"/>
        <v>100800</v>
      </c>
      <c r="Z27" s="38">
        <f t="shared" si="14"/>
        <v>2.4570804563492064</v>
      </c>
      <c r="AB27" s="36">
        <v>40</v>
      </c>
      <c r="AC27" s="36">
        <f t="shared" si="4"/>
        <v>9600</v>
      </c>
      <c r="AD27" s="37">
        <f t="shared" si="24"/>
        <v>115200</v>
      </c>
      <c r="AE27" s="38">
        <f t="shared" si="15"/>
        <v>2.1499453993055555</v>
      </c>
    </row>
    <row r="28" spans="1:31" x14ac:dyDescent="0.25">
      <c r="F28" s="31">
        <v>250</v>
      </c>
      <c r="H28" s="36">
        <v>20</v>
      </c>
      <c r="I28" s="36">
        <f t="shared" si="0"/>
        <v>5000</v>
      </c>
      <c r="J28" s="37">
        <f t="shared" si="25"/>
        <v>60000</v>
      </c>
      <c r="K28" s="38">
        <f t="shared" si="11"/>
        <v>4.2595618333333336</v>
      </c>
      <c r="M28" s="36">
        <v>25</v>
      </c>
      <c r="N28" s="36">
        <f t="shared" si="1"/>
        <v>6250</v>
      </c>
      <c r="O28" s="37">
        <f t="shared" si="21"/>
        <v>75000</v>
      </c>
      <c r="P28" s="38">
        <f t="shared" si="12"/>
        <v>3.4076494666666663</v>
      </c>
      <c r="R28" s="36">
        <v>30</v>
      </c>
      <c r="S28" s="36">
        <f t="shared" si="2"/>
        <v>7500</v>
      </c>
      <c r="T28" s="37">
        <f t="shared" si="22"/>
        <v>90000</v>
      </c>
      <c r="U28" s="38">
        <f t="shared" si="13"/>
        <v>2.8397078888888889</v>
      </c>
      <c r="W28" s="36">
        <v>35</v>
      </c>
      <c r="X28" s="36">
        <f t="shared" si="3"/>
        <v>8750</v>
      </c>
      <c r="Y28" s="37">
        <f t="shared" si="23"/>
        <v>105000</v>
      </c>
      <c r="Z28" s="38">
        <f t="shared" si="14"/>
        <v>2.4340353333333331</v>
      </c>
      <c r="AB28" s="36">
        <v>40</v>
      </c>
      <c r="AC28" s="36">
        <f t="shared" si="4"/>
        <v>10000</v>
      </c>
      <c r="AD28" s="37">
        <f t="shared" si="24"/>
        <v>120000</v>
      </c>
      <c r="AE28" s="38">
        <f t="shared" si="15"/>
        <v>2.1297809166666668</v>
      </c>
    </row>
    <row r="29" spans="1:31" x14ac:dyDescent="0.25">
      <c r="F29" s="31">
        <v>260</v>
      </c>
      <c r="H29" s="36">
        <v>20</v>
      </c>
      <c r="I29" s="36">
        <f t="shared" si="0"/>
        <v>5200</v>
      </c>
      <c r="J29" s="37">
        <f t="shared" si="25"/>
        <v>62400</v>
      </c>
      <c r="K29" s="38">
        <f t="shared" si="11"/>
        <v>4.2223350961538468</v>
      </c>
      <c r="M29" s="36">
        <v>25</v>
      </c>
      <c r="N29" s="36">
        <f t="shared" si="1"/>
        <v>6500</v>
      </c>
      <c r="O29" s="37">
        <f t="shared" si="21"/>
        <v>78000</v>
      </c>
      <c r="P29" s="38">
        <f t="shared" si="12"/>
        <v>3.3778680769230771</v>
      </c>
      <c r="R29" s="36">
        <v>30</v>
      </c>
      <c r="S29" s="36">
        <f t="shared" si="2"/>
        <v>7800</v>
      </c>
      <c r="T29" s="37">
        <f t="shared" si="22"/>
        <v>93600</v>
      </c>
      <c r="U29" s="38">
        <f t="shared" si="13"/>
        <v>2.8148900641025643</v>
      </c>
      <c r="W29" s="36">
        <v>35</v>
      </c>
      <c r="X29" s="36">
        <f t="shared" si="3"/>
        <v>9100</v>
      </c>
      <c r="Y29" s="37">
        <f t="shared" si="23"/>
        <v>109200</v>
      </c>
      <c r="Z29" s="38">
        <f t="shared" si="14"/>
        <v>2.4127629120879122</v>
      </c>
      <c r="AB29" s="36">
        <v>40</v>
      </c>
      <c r="AC29" s="36">
        <f t="shared" si="4"/>
        <v>10400</v>
      </c>
      <c r="AD29" s="37">
        <f t="shared" si="24"/>
        <v>124800</v>
      </c>
      <c r="AE29" s="38">
        <f t="shared" si="15"/>
        <v>2.1111675480769234</v>
      </c>
    </row>
    <row r="30" spans="1:31" x14ac:dyDescent="0.25">
      <c r="F30" s="31">
        <v>270</v>
      </c>
      <c r="H30" s="36">
        <v>20</v>
      </c>
      <c r="I30" s="36">
        <f t="shared" si="0"/>
        <v>5400</v>
      </c>
      <c r="J30" s="37">
        <f t="shared" si="25"/>
        <v>64800</v>
      </c>
      <c r="K30" s="38">
        <f t="shared" si="11"/>
        <v>4.1878658950617291</v>
      </c>
      <c r="M30" s="36">
        <v>25</v>
      </c>
      <c r="N30" s="36">
        <f t="shared" si="1"/>
        <v>6750</v>
      </c>
      <c r="O30" s="37">
        <f t="shared" si="21"/>
        <v>81000</v>
      </c>
      <c r="P30" s="38">
        <f t="shared" si="12"/>
        <v>3.3502927160493829</v>
      </c>
      <c r="R30" s="36">
        <v>30</v>
      </c>
      <c r="S30" s="36">
        <f t="shared" si="2"/>
        <v>8100</v>
      </c>
      <c r="T30" s="37">
        <f t="shared" si="22"/>
        <v>97200</v>
      </c>
      <c r="U30" s="38">
        <f t="shared" si="13"/>
        <v>2.7919105967078193</v>
      </c>
      <c r="W30" s="36">
        <v>35</v>
      </c>
      <c r="X30" s="36">
        <f t="shared" si="3"/>
        <v>9450</v>
      </c>
      <c r="Y30" s="37">
        <f t="shared" si="23"/>
        <v>113400</v>
      </c>
      <c r="Z30" s="38">
        <f t="shared" si="14"/>
        <v>2.3930662257495592</v>
      </c>
      <c r="AB30" s="36">
        <v>40</v>
      </c>
      <c r="AC30" s="36">
        <f t="shared" si="4"/>
        <v>10800</v>
      </c>
      <c r="AD30" s="37">
        <f t="shared" si="24"/>
        <v>129600</v>
      </c>
      <c r="AE30" s="38">
        <f t="shared" si="15"/>
        <v>2.0939329475308646</v>
      </c>
    </row>
    <row r="31" spans="1:31" x14ac:dyDescent="0.25">
      <c r="F31" s="31">
        <v>280</v>
      </c>
      <c r="H31" s="36">
        <v>20</v>
      </c>
      <c r="I31" s="36">
        <f t="shared" si="0"/>
        <v>5600</v>
      </c>
      <c r="J31" s="37">
        <f t="shared" ref="J31:J33" si="26">I31*12</f>
        <v>67200</v>
      </c>
      <c r="K31" s="38">
        <f t="shared" si="11"/>
        <v>4.1558587797619051</v>
      </c>
      <c r="M31" s="36">
        <v>25</v>
      </c>
      <c r="N31" s="36">
        <f t="shared" si="1"/>
        <v>7000</v>
      </c>
      <c r="O31" s="37">
        <f t="shared" si="21"/>
        <v>84000</v>
      </c>
      <c r="P31" s="38">
        <f t="shared" si="12"/>
        <v>3.3246870238095241</v>
      </c>
      <c r="R31" s="36">
        <v>30</v>
      </c>
      <c r="S31" s="36">
        <f t="shared" si="2"/>
        <v>8400</v>
      </c>
      <c r="T31" s="37">
        <f t="shared" si="22"/>
        <v>100800</v>
      </c>
      <c r="U31" s="38">
        <f t="shared" si="13"/>
        <v>2.7705725198412701</v>
      </c>
      <c r="W31" s="36">
        <v>35</v>
      </c>
      <c r="X31" s="36">
        <f t="shared" si="3"/>
        <v>9800</v>
      </c>
      <c r="Y31" s="37">
        <f t="shared" si="23"/>
        <v>117600</v>
      </c>
      <c r="Z31" s="38">
        <f t="shared" si="14"/>
        <v>2.3747764455782314</v>
      </c>
      <c r="AB31" s="36">
        <v>40</v>
      </c>
      <c r="AC31" s="36">
        <f t="shared" si="4"/>
        <v>11200</v>
      </c>
      <c r="AD31" s="37">
        <f t="shared" si="24"/>
        <v>134400</v>
      </c>
      <c r="AE31" s="38">
        <f t="shared" si="15"/>
        <v>2.0779293898809525</v>
      </c>
    </row>
    <row r="32" spans="1:31" x14ac:dyDescent="0.25">
      <c r="F32" s="31">
        <v>290</v>
      </c>
      <c r="H32" s="36">
        <v>20</v>
      </c>
      <c r="I32" s="36">
        <f t="shared" si="0"/>
        <v>5800</v>
      </c>
      <c r="J32" s="37">
        <f t="shared" si="26"/>
        <v>69600</v>
      </c>
      <c r="K32" s="38">
        <f t="shared" si="11"/>
        <v>4.1260590517241384</v>
      </c>
      <c r="M32" s="36">
        <v>25</v>
      </c>
      <c r="N32" s="36">
        <f t="shared" si="1"/>
        <v>7250</v>
      </c>
      <c r="O32" s="37">
        <f t="shared" si="21"/>
        <v>87000</v>
      </c>
      <c r="P32" s="38">
        <f t="shared" si="12"/>
        <v>3.3008472413793104</v>
      </c>
      <c r="R32" s="36">
        <v>30</v>
      </c>
      <c r="S32" s="36">
        <f t="shared" si="2"/>
        <v>8700</v>
      </c>
      <c r="T32" s="37">
        <f t="shared" si="22"/>
        <v>104400</v>
      </c>
      <c r="U32" s="38">
        <f t="shared" si="13"/>
        <v>2.750706034482759</v>
      </c>
      <c r="W32" s="36">
        <v>35</v>
      </c>
      <c r="X32" s="36">
        <f t="shared" si="3"/>
        <v>10150</v>
      </c>
      <c r="Y32" s="37">
        <f t="shared" si="23"/>
        <v>121800</v>
      </c>
      <c r="Z32" s="38">
        <f t="shared" si="14"/>
        <v>2.3577480295566504</v>
      </c>
      <c r="AB32" s="36">
        <v>40</v>
      </c>
      <c r="AC32" s="36">
        <f t="shared" si="4"/>
        <v>11600</v>
      </c>
      <c r="AD32" s="37">
        <f t="shared" si="24"/>
        <v>139200</v>
      </c>
      <c r="AE32" s="38">
        <f t="shared" si="15"/>
        <v>2.0630295258620692</v>
      </c>
    </row>
    <row r="33" spans="6:31" x14ac:dyDescent="0.25">
      <c r="F33" s="31">
        <v>300</v>
      </c>
      <c r="H33" s="36">
        <v>20</v>
      </c>
      <c r="I33" s="36">
        <f t="shared" si="0"/>
        <v>6000</v>
      </c>
      <c r="J33" s="37">
        <f t="shared" si="26"/>
        <v>72000</v>
      </c>
      <c r="K33" s="38">
        <f t="shared" si="11"/>
        <v>4.0982459722222222</v>
      </c>
      <c r="M33" s="36">
        <v>25</v>
      </c>
      <c r="N33" s="36">
        <f t="shared" si="1"/>
        <v>7500</v>
      </c>
      <c r="O33" s="37">
        <f t="shared" si="21"/>
        <v>90000</v>
      </c>
      <c r="P33" s="38">
        <f t="shared" si="12"/>
        <v>3.278596777777778</v>
      </c>
      <c r="R33" s="36">
        <v>30</v>
      </c>
      <c r="S33" s="36">
        <f t="shared" si="2"/>
        <v>9000</v>
      </c>
      <c r="T33" s="37">
        <f t="shared" si="22"/>
        <v>108000</v>
      </c>
      <c r="U33" s="38">
        <f t="shared" si="13"/>
        <v>2.7321639814814818</v>
      </c>
      <c r="W33" s="36">
        <v>35</v>
      </c>
      <c r="X33" s="36">
        <f t="shared" si="3"/>
        <v>10500</v>
      </c>
      <c r="Y33" s="37">
        <f t="shared" si="23"/>
        <v>126000</v>
      </c>
      <c r="Z33" s="38">
        <f t="shared" si="14"/>
        <v>2.3418548412698414</v>
      </c>
      <c r="AB33" s="36">
        <v>40</v>
      </c>
      <c r="AC33" s="36">
        <f t="shared" si="4"/>
        <v>12000</v>
      </c>
      <c r="AD33" s="37">
        <f t="shared" si="24"/>
        <v>144000</v>
      </c>
      <c r="AE33" s="38">
        <f t="shared" si="15"/>
        <v>2.0491229861111111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89D2-523E-4C84-B573-A8B92C52CDD6}">
  <dimension ref="A1:AE33"/>
  <sheetViews>
    <sheetView tabSelected="1" workbookViewId="0">
      <selection sqref="A1:XFD1048576"/>
    </sheetView>
  </sheetViews>
  <sheetFormatPr defaultRowHeight="15" x14ac:dyDescent="0.25"/>
  <cols>
    <col min="1" max="1" width="40.140625" style="29" customWidth="1"/>
    <col min="2" max="2" width="8.42578125" style="29" bestFit="1" customWidth="1"/>
    <col min="3" max="4" width="11.5703125" style="29" bestFit="1" customWidth="1"/>
    <col min="5" max="5" width="11.5703125" style="29" customWidth="1"/>
    <col min="6" max="6" width="8.85546875" style="29" customWidth="1"/>
    <col min="7" max="7" width="6.140625" style="29" bestFit="1" customWidth="1"/>
    <col min="8" max="8" width="5.28515625" style="29" bestFit="1" customWidth="1"/>
    <col min="9" max="9" width="7.28515625" style="29" bestFit="1" customWidth="1"/>
    <col min="10" max="10" width="8.28515625" style="29" bestFit="1" customWidth="1"/>
    <col min="11" max="11" width="7.5703125" style="29" bestFit="1" customWidth="1"/>
    <col min="12" max="12" width="9.140625" style="29"/>
    <col min="13" max="13" width="5.28515625" style="29" bestFit="1" customWidth="1"/>
    <col min="14" max="14" width="7.28515625" style="29" bestFit="1" customWidth="1"/>
    <col min="15" max="15" width="8.28515625" style="29" bestFit="1" customWidth="1"/>
    <col min="16" max="16" width="4.140625" style="29" bestFit="1" customWidth="1"/>
    <col min="17" max="17" width="9.140625" style="29"/>
    <col min="18" max="18" width="5.28515625" style="29" bestFit="1" customWidth="1"/>
    <col min="19" max="19" width="7.28515625" style="29" bestFit="1" customWidth="1"/>
    <col min="20" max="20" width="9.28515625" style="29" bestFit="1" customWidth="1"/>
    <col min="21" max="21" width="4.140625" style="29" bestFit="1" customWidth="1"/>
    <col min="22" max="22" width="9.140625" style="29"/>
    <col min="23" max="23" width="5.28515625" style="29" bestFit="1" customWidth="1"/>
    <col min="24" max="24" width="8.28515625" style="29" bestFit="1" customWidth="1"/>
    <col min="25" max="25" width="9.28515625" style="29" bestFit="1" customWidth="1"/>
    <col min="26" max="26" width="4.140625" style="29" bestFit="1" customWidth="1"/>
    <col min="27" max="27" width="9.140625" style="29"/>
    <col min="28" max="28" width="5.28515625" style="29" bestFit="1" customWidth="1"/>
    <col min="29" max="29" width="8.28515625" style="29" bestFit="1" customWidth="1"/>
    <col min="30" max="30" width="9.28515625" style="29" bestFit="1" customWidth="1"/>
    <col min="31" max="31" width="4.140625" style="29" bestFit="1" customWidth="1"/>
    <col min="32" max="16384" width="9.140625" style="29"/>
  </cols>
  <sheetData>
    <row r="1" spans="1:31" x14ac:dyDescent="0.25">
      <c r="A1" s="29" t="s">
        <v>64</v>
      </c>
    </row>
    <row r="3" spans="1:31" x14ac:dyDescent="0.25">
      <c r="H3" s="30" t="s">
        <v>76</v>
      </c>
      <c r="I3" s="30"/>
      <c r="J3" s="30"/>
      <c r="K3" s="30"/>
      <c r="M3" s="30" t="s">
        <v>77</v>
      </c>
      <c r="N3" s="30"/>
      <c r="O3" s="30"/>
      <c r="P3" s="30"/>
      <c r="R3" s="30" t="s">
        <v>78</v>
      </c>
      <c r="S3" s="30"/>
      <c r="T3" s="30"/>
      <c r="U3" s="30"/>
      <c r="W3" s="30" t="s">
        <v>79</v>
      </c>
      <c r="X3" s="30"/>
      <c r="Y3" s="30"/>
      <c r="Z3" s="30"/>
      <c r="AB3" s="30" t="s">
        <v>80</v>
      </c>
      <c r="AC3" s="30"/>
      <c r="AD3" s="30"/>
      <c r="AE3" s="30"/>
    </row>
    <row r="4" spans="1:31" ht="30" x14ac:dyDescent="0.25">
      <c r="A4" s="29" t="s">
        <v>0</v>
      </c>
      <c r="B4" s="29" t="s">
        <v>1</v>
      </c>
      <c r="C4" s="31" t="s">
        <v>73</v>
      </c>
      <c r="D4" s="31" t="s">
        <v>74</v>
      </c>
      <c r="E4" s="31"/>
      <c r="F4" s="32" t="s">
        <v>68</v>
      </c>
      <c r="H4" s="33" t="s">
        <v>69</v>
      </c>
      <c r="I4" s="34" t="s">
        <v>70</v>
      </c>
      <c r="J4" s="34" t="s">
        <v>71</v>
      </c>
      <c r="K4" s="34" t="s">
        <v>72</v>
      </c>
      <c r="M4" s="33" t="s">
        <v>69</v>
      </c>
      <c r="N4" s="34" t="s">
        <v>70</v>
      </c>
      <c r="O4" s="34" t="s">
        <v>71</v>
      </c>
      <c r="P4" s="34" t="s">
        <v>72</v>
      </c>
      <c r="R4" s="33" t="s">
        <v>69</v>
      </c>
      <c r="S4" s="34" t="s">
        <v>70</v>
      </c>
      <c r="T4" s="34" t="s">
        <v>71</v>
      </c>
      <c r="U4" s="34" t="s">
        <v>72</v>
      </c>
      <c r="W4" s="33" t="s">
        <v>69</v>
      </c>
      <c r="X4" s="34" t="s">
        <v>70</v>
      </c>
      <c r="Y4" s="34" t="s">
        <v>71</v>
      </c>
      <c r="Z4" s="34" t="s">
        <v>72</v>
      </c>
      <c r="AB4" s="33" t="s">
        <v>69</v>
      </c>
      <c r="AC4" s="34" t="s">
        <v>70</v>
      </c>
      <c r="AD4" s="34" t="s">
        <v>71</v>
      </c>
      <c r="AE4" s="34" t="s">
        <v>72</v>
      </c>
    </row>
    <row r="5" spans="1:31" x14ac:dyDescent="0.25">
      <c r="A5" s="29" t="s">
        <v>3</v>
      </c>
      <c r="B5" s="29">
        <v>2</v>
      </c>
      <c r="C5" s="35">
        <v>11634</v>
      </c>
      <c r="D5" s="35">
        <f>B5*C5</f>
        <v>23268</v>
      </c>
      <c r="E5" s="35"/>
      <c r="F5" s="31">
        <v>25</v>
      </c>
      <c r="H5" s="36">
        <v>20</v>
      </c>
      <c r="I5" s="36">
        <f t="shared" ref="I5:I33" si="0">F5*H5</f>
        <v>500</v>
      </c>
      <c r="J5" s="37">
        <f>I5*12</f>
        <v>6000</v>
      </c>
      <c r="K5" s="38">
        <f>($D$13+$F5*$D$14)/J5</f>
        <v>10.985451666666666</v>
      </c>
      <c r="M5" s="36">
        <v>25</v>
      </c>
      <c r="N5" s="36">
        <f t="shared" ref="N5:N33" si="1">$F5*M5</f>
        <v>625</v>
      </c>
      <c r="O5" s="37">
        <f>N5*12</f>
        <v>7500</v>
      </c>
      <c r="P5" s="38">
        <f>($D$13+$F5*$D$14)/O5</f>
        <v>8.7883613333333326</v>
      </c>
      <c r="R5" s="36">
        <v>30</v>
      </c>
      <c r="S5" s="36">
        <f t="shared" ref="S5:S33" si="2">$F5*R5</f>
        <v>750</v>
      </c>
      <c r="T5" s="37">
        <f>S5*12</f>
        <v>9000</v>
      </c>
      <c r="U5" s="38">
        <f>($D$13+$F5*$D$14)/T5</f>
        <v>7.3236344444444432</v>
      </c>
      <c r="W5" s="36">
        <v>35</v>
      </c>
      <c r="X5" s="36">
        <f t="shared" ref="X5:X33" si="3">$F5*W5</f>
        <v>875</v>
      </c>
      <c r="Y5" s="37">
        <f>X5*12</f>
        <v>10500</v>
      </c>
      <c r="Z5" s="38">
        <f>($D$13+$F5*$D$14)/Y5</f>
        <v>6.277400952380952</v>
      </c>
      <c r="AB5" s="36">
        <v>40</v>
      </c>
      <c r="AC5" s="36">
        <f t="shared" ref="AC5:AC33" si="4">$F5*AB5</f>
        <v>1000</v>
      </c>
      <c r="AD5" s="37">
        <f>AC5*12</f>
        <v>12000</v>
      </c>
      <c r="AE5" s="38">
        <f>($D$13+$F5*$D$14)/AD5</f>
        <v>5.4927258333333331</v>
      </c>
    </row>
    <row r="6" spans="1:31" x14ac:dyDescent="0.25">
      <c r="A6" s="29" t="s">
        <v>4</v>
      </c>
      <c r="B6" s="29">
        <v>2</v>
      </c>
      <c r="C6" s="35">
        <v>277</v>
      </c>
      <c r="D6" s="35">
        <f t="shared" ref="D6:D11" si="5">B6*C6</f>
        <v>554</v>
      </c>
      <c r="E6" s="35"/>
      <c r="F6" s="31">
        <v>30</v>
      </c>
      <c r="H6" s="36">
        <v>20</v>
      </c>
      <c r="I6" s="36">
        <f t="shared" si="0"/>
        <v>600</v>
      </c>
      <c r="J6" s="37">
        <f t="shared" ref="J6:J7" si="6">I6*12</f>
        <v>7200</v>
      </c>
      <c r="K6" s="38">
        <f>($D$13+$F6*$D$14)/J6</f>
        <v>9.7031541666666659</v>
      </c>
      <c r="M6" s="36">
        <v>25</v>
      </c>
      <c r="N6" s="36">
        <f t="shared" si="1"/>
        <v>750</v>
      </c>
      <c r="O6" s="37">
        <f t="shared" ref="O6:O7" si="7">N6*12</f>
        <v>9000</v>
      </c>
      <c r="P6" s="38">
        <f>($D$13+$F6*$D$14)/O6</f>
        <v>7.7625233333333323</v>
      </c>
      <c r="R6" s="36">
        <v>30</v>
      </c>
      <c r="S6" s="36">
        <f t="shared" si="2"/>
        <v>900</v>
      </c>
      <c r="T6" s="37">
        <f t="shared" ref="T6:T7" si="8">S6*12</f>
        <v>10800</v>
      </c>
      <c r="U6" s="38">
        <f>($D$13+$F6*$D$14)/T6</f>
        <v>6.4687694444444439</v>
      </c>
      <c r="W6" s="36">
        <v>35</v>
      </c>
      <c r="X6" s="36">
        <f t="shared" si="3"/>
        <v>1050</v>
      </c>
      <c r="Y6" s="37">
        <f t="shared" ref="Y6:Y7" si="9">X6*12</f>
        <v>12600</v>
      </c>
      <c r="Z6" s="38">
        <f>($D$13+$F6*$D$14)/Y6</f>
        <v>5.5446595238095231</v>
      </c>
      <c r="AB6" s="36">
        <v>40</v>
      </c>
      <c r="AC6" s="36">
        <f t="shared" si="4"/>
        <v>1200</v>
      </c>
      <c r="AD6" s="37">
        <f t="shared" ref="AD6:AD7" si="10">AC6*12</f>
        <v>14400</v>
      </c>
      <c r="AE6" s="38">
        <f>($D$13+$F6*$D$14)/AD6</f>
        <v>4.8515770833333329</v>
      </c>
    </row>
    <row r="7" spans="1:31" x14ac:dyDescent="0.25">
      <c r="A7" s="29" t="s">
        <v>38</v>
      </c>
      <c r="B7" s="29">
        <v>1</v>
      </c>
      <c r="C7" s="35">
        <v>14500</v>
      </c>
      <c r="D7" s="35">
        <f t="shared" si="5"/>
        <v>14500</v>
      </c>
      <c r="E7" s="35"/>
      <c r="F7" s="31">
        <v>40</v>
      </c>
      <c r="H7" s="36">
        <v>20</v>
      </c>
      <c r="I7" s="36">
        <f t="shared" si="0"/>
        <v>800</v>
      </c>
      <c r="J7" s="37">
        <f t="shared" si="6"/>
        <v>9600</v>
      </c>
      <c r="K7" s="38">
        <f t="shared" ref="K6:K33" si="11">($D$13+$F7*$D$14)/J7</f>
        <v>8.1002822916666659</v>
      </c>
      <c r="M7" s="36">
        <v>25</v>
      </c>
      <c r="N7" s="36">
        <f t="shared" si="1"/>
        <v>1000</v>
      </c>
      <c r="O7" s="37">
        <f t="shared" si="7"/>
        <v>12000</v>
      </c>
      <c r="P7" s="38">
        <f t="shared" ref="P7:P33" si="12">($D$13+$F7*$D$14)/O7</f>
        <v>6.4802258333333329</v>
      </c>
      <c r="R7" s="36">
        <v>30</v>
      </c>
      <c r="S7" s="36">
        <f t="shared" si="2"/>
        <v>1200</v>
      </c>
      <c r="T7" s="37">
        <f t="shared" si="8"/>
        <v>14400</v>
      </c>
      <c r="U7" s="38">
        <f t="shared" ref="U7:U33" si="13">($D$13+$F7*$D$14)/T7</f>
        <v>5.4001881944444436</v>
      </c>
      <c r="W7" s="36">
        <v>35</v>
      </c>
      <c r="X7" s="36">
        <f t="shared" si="3"/>
        <v>1400</v>
      </c>
      <c r="Y7" s="37">
        <f t="shared" si="9"/>
        <v>16800</v>
      </c>
      <c r="Z7" s="38">
        <f t="shared" ref="Z7:Z33" si="14">($D$13+$F7*$D$14)/Y7</f>
        <v>4.6287327380952377</v>
      </c>
      <c r="AB7" s="36">
        <v>40</v>
      </c>
      <c r="AC7" s="36">
        <f t="shared" si="4"/>
        <v>1600</v>
      </c>
      <c r="AD7" s="37">
        <f t="shared" si="10"/>
        <v>19200</v>
      </c>
      <c r="AE7" s="38">
        <f t="shared" ref="AE7:AE33" si="15">($D$13+$F7*$D$14)/AD7</f>
        <v>4.050141145833333</v>
      </c>
    </row>
    <row r="8" spans="1:31" x14ac:dyDescent="0.25">
      <c r="A8" s="29" t="s">
        <v>58</v>
      </c>
      <c r="B8" s="29">
        <v>2</v>
      </c>
      <c r="C8" s="35">
        <v>320</v>
      </c>
      <c r="D8" s="35">
        <f t="shared" si="5"/>
        <v>640</v>
      </c>
      <c r="E8" s="35"/>
      <c r="F8" s="31">
        <v>50</v>
      </c>
      <c r="H8" s="36">
        <v>20</v>
      </c>
      <c r="I8" s="36">
        <f t="shared" si="0"/>
        <v>1000</v>
      </c>
      <c r="J8" s="37">
        <f>I8*12</f>
        <v>12000</v>
      </c>
      <c r="K8" s="38">
        <f t="shared" si="11"/>
        <v>7.1385591666666661</v>
      </c>
      <c r="M8" s="36">
        <v>25</v>
      </c>
      <c r="N8" s="36">
        <f t="shared" si="1"/>
        <v>1250</v>
      </c>
      <c r="O8" s="37">
        <f>N8*12</f>
        <v>15000</v>
      </c>
      <c r="P8" s="38">
        <f t="shared" si="12"/>
        <v>5.7108473333333327</v>
      </c>
      <c r="R8" s="36">
        <v>30</v>
      </c>
      <c r="S8" s="36">
        <f t="shared" si="2"/>
        <v>1500</v>
      </c>
      <c r="T8" s="37">
        <f>S8*12</f>
        <v>18000</v>
      </c>
      <c r="U8" s="38">
        <f t="shared" si="13"/>
        <v>4.7590394444444444</v>
      </c>
      <c r="W8" s="36">
        <v>35</v>
      </c>
      <c r="X8" s="36">
        <f t="shared" si="3"/>
        <v>1750</v>
      </c>
      <c r="Y8" s="37">
        <f>X8*12</f>
        <v>21000</v>
      </c>
      <c r="Z8" s="38">
        <f t="shared" si="14"/>
        <v>4.0791766666666662</v>
      </c>
      <c r="AB8" s="36">
        <v>40</v>
      </c>
      <c r="AC8" s="36">
        <f t="shared" si="4"/>
        <v>2000</v>
      </c>
      <c r="AD8" s="37">
        <f>AC8*12</f>
        <v>24000</v>
      </c>
      <c r="AE8" s="38">
        <f t="shared" si="15"/>
        <v>3.5692795833333331</v>
      </c>
    </row>
    <row r="9" spans="1:31" x14ac:dyDescent="0.25">
      <c r="A9" s="29" t="s">
        <v>65</v>
      </c>
      <c r="B9" s="29">
        <v>1</v>
      </c>
      <c r="C9" s="35">
        <v>3500</v>
      </c>
      <c r="D9" s="35">
        <f t="shared" si="5"/>
        <v>3500</v>
      </c>
      <c r="E9" s="35"/>
      <c r="F9" s="31">
        <v>60</v>
      </c>
      <c r="H9" s="36">
        <v>20</v>
      </c>
      <c r="I9" s="36">
        <f t="shared" si="0"/>
        <v>1200</v>
      </c>
      <c r="J9" s="37">
        <f t="shared" ref="J9:J33" si="16">I9*12</f>
        <v>14400</v>
      </c>
      <c r="K9" s="38">
        <f t="shared" si="11"/>
        <v>6.497410416666666</v>
      </c>
      <c r="M9" s="36">
        <v>25</v>
      </c>
      <c r="N9" s="36">
        <f t="shared" si="1"/>
        <v>1500</v>
      </c>
      <c r="O9" s="37">
        <f t="shared" ref="O9:O13" si="17">N9*12</f>
        <v>18000</v>
      </c>
      <c r="P9" s="38">
        <f t="shared" si="12"/>
        <v>5.1979283333333326</v>
      </c>
      <c r="R9" s="36">
        <v>30</v>
      </c>
      <c r="S9" s="36">
        <f t="shared" si="2"/>
        <v>1800</v>
      </c>
      <c r="T9" s="37">
        <f t="shared" ref="T9:T13" si="18">S9*12</f>
        <v>21600</v>
      </c>
      <c r="U9" s="38">
        <f t="shared" si="13"/>
        <v>4.3316069444444443</v>
      </c>
      <c r="W9" s="36">
        <v>35</v>
      </c>
      <c r="X9" s="36">
        <f t="shared" si="3"/>
        <v>2100</v>
      </c>
      <c r="Y9" s="37">
        <f t="shared" ref="Y9:Y13" si="19">X9*12</f>
        <v>25200</v>
      </c>
      <c r="Z9" s="38">
        <f t="shared" si="14"/>
        <v>3.7128059523809522</v>
      </c>
      <c r="AB9" s="36">
        <v>40</v>
      </c>
      <c r="AC9" s="36">
        <f t="shared" si="4"/>
        <v>2400</v>
      </c>
      <c r="AD9" s="37">
        <f t="shared" ref="AD9:AD13" si="20">AC9*12</f>
        <v>28800</v>
      </c>
      <c r="AE9" s="38">
        <f t="shared" si="15"/>
        <v>3.248705208333333</v>
      </c>
    </row>
    <row r="10" spans="1:31" x14ac:dyDescent="0.25">
      <c r="A10" s="29" t="s">
        <v>5</v>
      </c>
      <c r="B10" s="29">
        <v>2</v>
      </c>
      <c r="C10" s="35">
        <v>1366.5</v>
      </c>
      <c r="D10" s="35">
        <f t="shared" si="5"/>
        <v>2733</v>
      </c>
      <c r="E10" s="35"/>
      <c r="F10" s="31">
        <v>70</v>
      </c>
      <c r="H10" s="36">
        <v>20</v>
      </c>
      <c r="I10" s="36">
        <f t="shared" si="0"/>
        <v>1400</v>
      </c>
      <c r="J10" s="37">
        <f t="shared" si="16"/>
        <v>16800</v>
      </c>
      <c r="K10" s="38">
        <f t="shared" si="11"/>
        <v>6.0394470238095233</v>
      </c>
      <c r="M10" s="36">
        <v>25</v>
      </c>
      <c r="N10" s="36">
        <f t="shared" si="1"/>
        <v>1750</v>
      </c>
      <c r="O10" s="37">
        <f t="shared" si="17"/>
        <v>21000</v>
      </c>
      <c r="P10" s="38">
        <f t="shared" si="12"/>
        <v>4.8315576190476186</v>
      </c>
      <c r="R10" s="36">
        <v>30</v>
      </c>
      <c r="S10" s="36">
        <f t="shared" si="2"/>
        <v>2100</v>
      </c>
      <c r="T10" s="37">
        <f t="shared" si="18"/>
        <v>25200</v>
      </c>
      <c r="U10" s="38">
        <f t="shared" si="13"/>
        <v>4.0262980158730155</v>
      </c>
      <c r="W10" s="36">
        <v>35</v>
      </c>
      <c r="X10" s="36">
        <f t="shared" si="3"/>
        <v>2450</v>
      </c>
      <c r="Y10" s="37">
        <f t="shared" si="19"/>
        <v>29400</v>
      </c>
      <c r="Z10" s="38">
        <f t="shared" si="14"/>
        <v>3.4511125850340134</v>
      </c>
      <c r="AB10" s="36">
        <v>40</v>
      </c>
      <c r="AC10" s="36">
        <f t="shared" si="4"/>
        <v>2800</v>
      </c>
      <c r="AD10" s="37">
        <f t="shared" si="20"/>
        <v>33600</v>
      </c>
      <c r="AE10" s="38">
        <f t="shared" si="15"/>
        <v>3.0197235119047616</v>
      </c>
    </row>
    <row r="11" spans="1:31" x14ac:dyDescent="0.25">
      <c r="A11" s="29" t="s">
        <v>6</v>
      </c>
      <c r="B11" s="29">
        <v>1</v>
      </c>
      <c r="C11" s="35">
        <v>914.87</v>
      </c>
      <c r="D11" s="35">
        <f t="shared" si="5"/>
        <v>914.87</v>
      </c>
      <c r="E11" s="35"/>
      <c r="F11" s="31">
        <v>80</v>
      </c>
      <c r="H11" s="36">
        <v>20</v>
      </c>
      <c r="I11" s="36">
        <f t="shared" si="0"/>
        <v>1600</v>
      </c>
      <c r="J11" s="37">
        <f t="shared" si="16"/>
        <v>19200</v>
      </c>
      <c r="K11" s="38">
        <f t="shared" si="11"/>
        <v>5.695974479166666</v>
      </c>
      <c r="M11" s="36">
        <v>25</v>
      </c>
      <c r="N11" s="36">
        <f t="shared" si="1"/>
        <v>2000</v>
      </c>
      <c r="O11" s="37">
        <f t="shared" si="17"/>
        <v>24000</v>
      </c>
      <c r="P11" s="38">
        <f t="shared" si="12"/>
        <v>4.5567795833333333</v>
      </c>
      <c r="R11" s="36">
        <v>30</v>
      </c>
      <c r="S11" s="36">
        <f t="shared" si="2"/>
        <v>2400</v>
      </c>
      <c r="T11" s="37">
        <f t="shared" si="18"/>
        <v>28800</v>
      </c>
      <c r="U11" s="38">
        <f t="shared" si="13"/>
        <v>3.7973163194444441</v>
      </c>
      <c r="W11" s="36">
        <v>35</v>
      </c>
      <c r="X11" s="36">
        <f t="shared" si="3"/>
        <v>2800</v>
      </c>
      <c r="Y11" s="37">
        <f t="shared" si="19"/>
        <v>33600</v>
      </c>
      <c r="Z11" s="38">
        <f t="shared" si="14"/>
        <v>3.2548425595238091</v>
      </c>
      <c r="AB11" s="36">
        <v>40</v>
      </c>
      <c r="AC11" s="36">
        <f t="shared" si="4"/>
        <v>3200</v>
      </c>
      <c r="AD11" s="37">
        <f t="shared" si="20"/>
        <v>38400</v>
      </c>
      <c r="AE11" s="38">
        <f t="shared" si="15"/>
        <v>2.847987239583333</v>
      </c>
    </row>
    <row r="12" spans="1:31" ht="15.75" thickBot="1" x14ac:dyDescent="0.3">
      <c r="A12" s="39" t="s">
        <v>7</v>
      </c>
      <c r="B12" s="39">
        <v>2</v>
      </c>
      <c r="C12" s="40">
        <v>26.42</v>
      </c>
      <c r="D12" s="40">
        <f>B12*C12</f>
        <v>52.84</v>
      </c>
      <c r="E12" s="41"/>
      <c r="F12" s="31">
        <v>90</v>
      </c>
      <c r="H12" s="36">
        <v>20</v>
      </c>
      <c r="I12" s="36">
        <f t="shared" si="0"/>
        <v>1800</v>
      </c>
      <c r="J12" s="37">
        <f t="shared" si="16"/>
        <v>21600</v>
      </c>
      <c r="K12" s="38">
        <f t="shared" si="11"/>
        <v>5.4288291666666666</v>
      </c>
      <c r="M12" s="36">
        <v>25</v>
      </c>
      <c r="N12" s="36">
        <f t="shared" si="1"/>
        <v>2250</v>
      </c>
      <c r="O12" s="37">
        <f t="shared" si="17"/>
        <v>27000</v>
      </c>
      <c r="P12" s="38">
        <f t="shared" si="12"/>
        <v>4.3430633333333333</v>
      </c>
      <c r="R12" s="36">
        <v>30</v>
      </c>
      <c r="S12" s="36">
        <f t="shared" si="2"/>
        <v>2700</v>
      </c>
      <c r="T12" s="37">
        <f t="shared" si="18"/>
        <v>32400</v>
      </c>
      <c r="U12" s="38">
        <f t="shared" si="13"/>
        <v>3.6192194444444441</v>
      </c>
      <c r="W12" s="36">
        <v>35</v>
      </c>
      <c r="X12" s="36">
        <f t="shared" si="3"/>
        <v>3150</v>
      </c>
      <c r="Y12" s="37">
        <f t="shared" si="19"/>
        <v>37800</v>
      </c>
      <c r="Z12" s="38">
        <f t="shared" si="14"/>
        <v>3.1021880952380951</v>
      </c>
      <c r="AB12" s="36">
        <v>40</v>
      </c>
      <c r="AC12" s="36">
        <f t="shared" si="4"/>
        <v>3600</v>
      </c>
      <c r="AD12" s="37">
        <f t="shared" si="20"/>
        <v>43200</v>
      </c>
      <c r="AE12" s="38">
        <f t="shared" si="15"/>
        <v>2.7144145833333333</v>
      </c>
    </row>
    <row r="13" spans="1:31" ht="15.75" thickTop="1" x14ac:dyDescent="0.25">
      <c r="A13" s="42" t="s">
        <v>75</v>
      </c>
      <c r="B13" s="43" t="s">
        <v>13</v>
      </c>
      <c r="C13" s="35"/>
      <c r="D13" s="44">
        <f>SUM(D5:D12)</f>
        <v>46162.71</v>
      </c>
      <c r="E13" s="44"/>
      <c r="F13" s="31">
        <v>100</v>
      </c>
      <c r="H13" s="36">
        <v>20</v>
      </c>
      <c r="I13" s="36">
        <f t="shared" si="0"/>
        <v>2000</v>
      </c>
      <c r="J13" s="37">
        <f t="shared" si="16"/>
        <v>24000</v>
      </c>
      <c r="K13" s="38">
        <f t="shared" si="11"/>
        <v>5.2151129166666665</v>
      </c>
      <c r="M13" s="36">
        <v>25</v>
      </c>
      <c r="N13" s="36">
        <f t="shared" si="1"/>
        <v>2500</v>
      </c>
      <c r="O13" s="37">
        <f t="shared" si="17"/>
        <v>30000</v>
      </c>
      <c r="P13" s="38">
        <f t="shared" si="12"/>
        <v>4.1720903333333332</v>
      </c>
      <c r="R13" s="36">
        <v>30</v>
      </c>
      <c r="S13" s="36">
        <f t="shared" si="2"/>
        <v>3000</v>
      </c>
      <c r="T13" s="37">
        <f t="shared" si="18"/>
        <v>36000</v>
      </c>
      <c r="U13" s="38">
        <f t="shared" si="13"/>
        <v>3.4767419444444441</v>
      </c>
      <c r="W13" s="36">
        <v>35</v>
      </c>
      <c r="X13" s="36">
        <f t="shared" si="3"/>
        <v>3500</v>
      </c>
      <c r="Y13" s="37">
        <f t="shared" si="19"/>
        <v>42000</v>
      </c>
      <c r="Z13" s="38">
        <f t="shared" si="14"/>
        <v>2.9800645238095238</v>
      </c>
      <c r="AB13" s="36">
        <v>40</v>
      </c>
      <c r="AC13" s="36">
        <f t="shared" si="4"/>
        <v>4000</v>
      </c>
      <c r="AD13" s="37">
        <f t="shared" si="20"/>
        <v>48000</v>
      </c>
      <c r="AE13" s="38">
        <f t="shared" si="15"/>
        <v>2.6075564583333333</v>
      </c>
    </row>
    <row r="14" spans="1:31" x14ac:dyDescent="0.25">
      <c r="A14" s="45" t="s">
        <v>82</v>
      </c>
      <c r="D14" s="46">
        <v>790</v>
      </c>
      <c r="F14" s="31">
        <v>110</v>
      </c>
      <c r="H14" s="36">
        <v>20</v>
      </c>
      <c r="I14" s="36">
        <f t="shared" si="0"/>
        <v>2200</v>
      </c>
      <c r="J14" s="37">
        <f>I14*12</f>
        <v>26400</v>
      </c>
      <c r="K14" s="38">
        <f t="shared" si="11"/>
        <v>5.0402541666666663</v>
      </c>
      <c r="M14" s="36">
        <v>25</v>
      </c>
      <c r="N14" s="36">
        <f t="shared" si="1"/>
        <v>2750</v>
      </c>
      <c r="O14" s="37">
        <f>N14*12</f>
        <v>33000</v>
      </c>
      <c r="P14" s="38">
        <f t="shared" si="12"/>
        <v>4.0322033333333334</v>
      </c>
      <c r="R14" s="36">
        <v>30</v>
      </c>
      <c r="S14" s="36">
        <f t="shared" si="2"/>
        <v>3300</v>
      </c>
      <c r="T14" s="37">
        <f>S14*12</f>
        <v>39600</v>
      </c>
      <c r="U14" s="38">
        <f t="shared" si="13"/>
        <v>3.3601694444444443</v>
      </c>
      <c r="W14" s="36">
        <v>35</v>
      </c>
      <c r="X14" s="36">
        <f t="shared" si="3"/>
        <v>3850</v>
      </c>
      <c r="Y14" s="37">
        <f>X14*12</f>
        <v>46200</v>
      </c>
      <c r="Z14" s="38">
        <f t="shared" si="14"/>
        <v>2.8801452380952379</v>
      </c>
      <c r="AB14" s="36">
        <v>40</v>
      </c>
      <c r="AC14" s="36">
        <f t="shared" si="4"/>
        <v>4400</v>
      </c>
      <c r="AD14" s="37">
        <f>AC14*12</f>
        <v>52800</v>
      </c>
      <c r="AE14" s="38">
        <f t="shared" si="15"/>
        <v>2.5201270833333331</v>
      </c>
    </row>
    <row r="15" spans="1:31" x14ac:dyDescent="0.25">
      <c r="F15" s="31">
        <v>120</v>
      </c>
      <c r="H15" s="36">
        <v>20</v>
      </c>
      <c r="I15" s="36">
        <f t="shared" si="0"/>
        <v>2400</v>
      </c>
      <c r="J15" s="37">
        <f t="shared" si="16"/>
        <v>28800</v>
      </c>
      <c r="K15" s="38">
        <f t="shared" si="11"/>
        <v>4.894538541666666</v>
      </c>
      <c r="M15" s="36">
        <v>25</v>
      </c>
      <c r="N15" s="36">
        <f t="shared" si="1"/>
        <v>3000</v>
      </c>
      <c r="O15" s="37">
        <f t="shared" ref="O15:O33" si="21">N15*12</f>
        <v>36000</v>
      </c>
      <c r="P15" s="38">
        <f t="shared" si="12"/>
        <v>3.9156308333333332</v>
      </c>
      <c r="R15" s="36">
        <v>30</v>
      </c>
      <c r="S15" s="36">
        <f t="shared" si="2"/>
        <v>3600</v>
      </c>
      <c r="T15" s="37">
        <f t="shared" ref="T15:T33" si="22">S15*12</f>
        <v>43200</v>
      </c>
      <c r="U15" s="38">
        <f t="shared" si="13"/>
        <v>3.2630256944444445</v>
      </c>
      <c r="W15" s="36">
        <v>35</v>
      </c>
      <c r="X15" s="36">
        <f t="shared" si="3"/>
        <v>4200</v>
      </c>
      <c r="Y15" s="37">
        <f t="shared" ref="Y15:Y33" si="23">X15*12</f>
        <v>50400</v>
      </c>
      <c r="Z15" s="38">
        <f t="shared" si="14"/>
        <v>2.7968791666666664</v>
      </c>
      <c r="AB15" s="36">
        <v>40</v>
      </c>
      <c r="AC15" s="36">
        <f t="shared" si="4"/>
        <v>4800</v>
      </c>
      <c r="AD15" s="37">
        <f t="shared" ref="AD15:AD33" si="24">AC15*12</f>
        <v>57600</v>
      </c>
      <c r="AE15" s="38">
        <f t="shared" si="15"/>
        <v>2.447269270833333</v>
      </c>
    </row>
    <row r="16" spans="1:31" x14ac:dyDescent="0.25">
      <c r="A16" s="29" t="s">
        <v>83</v>
      </c>
      <c r="D16" s="29">
        <v>44</v>
      </c>
      <c r="F16" s="31">
        <v>130</v>
      </c>
      <c r="H16" s="36">
        <v>20</v>
      </c>
      <c r="I16" s="36">
        <f t="shared" si="0"/>
        <v>2600</v>
      </c>
      <c r="J16" s="37">
        <f t="shared" si="16"/>
        <v>31200</v>
      </c>
      <c r="K16" s="38">
        <f t="shared" si="11"/>
        <v>4.7712407051282053</v>
      </c>
      <c r="M16" s="36">
        <v>25</v>
      </c>
      <c r="N16" s="36">
        <f t="shared" si="1"/>
        <v>3250</v>
      </c>
      <c r="O16" s="37">
        <f t="shared" si="21"/>
        <v>39000</v>
      </c>
      <c r="P16" s="38">
        <f t="shared" si="12"/>
        <v>3.8169925641025637</v>
      </c>
      <c r="R16" s="36">
        <v>30</v>
      </c>
      <c r="S16" s="36">
        <f t="shared" si="2"/>
        <v>3900</v>
      </c>
      <c r="T16" s="37">
        <f t="shared" si="22"/>
        <v>46800</v>
      </c>
      <c r="U16" s="38">
        <f t="shared" si="13"/>
        <v>3.1808271367521366</v>
      </c>
      <c r="W16" s="36">
        <v>35</v>
      </c>
      <c r="X16" s="36">
        <f t="shared" si="3"/>
        <v>4550</v>
      </c>
      <c r="Y16" s="37">
        <f t="shared" si="23"/>
        <v>54600</v>
      </c>
      <c r="Z16" s="38">
        <f t="shared" si="14"/>
        <v>2.7264232600732599</v>
      </c>
      <c r="AB16" s="36">
        <v>40</v>
      </c>
      <c r="AC16" s="36">
        <f t="shared" si="4"/>
        <v>5200</v>
      </c>
      <c r="AD16" s="37">
        <f t="shared" si="24"/>
        <v>62400</v>
      </c>
      <c r="AE16" s="38">
        <f t="shared" si="15"/>
        <v>2.3856203525641027</v>
      </c>
    </row>
    <row r="17" spans="1:31" x14ac:dyDescent="0.25">
      <c r="A17" s="29" t="s">
        <v>84</v>
      </c>
      <c r="D17" s="29">
        <f>ROUNDUP(D16*60%,0)</f>
        <v>27</v>
      </c>
      <c r="F17" s="31">
        <v>140</v>
      </c>
      <c r="H17" s="36">
        <v>20</v>
      </c>
      <c r="I17" s="36">
        <f t="shared" si="0"/>
        <v>2800</v>
      </c>
      <c r="J17" s="37">
        <f t="shared" si="16"/>
        <v>33600</v>
      </c>
      <c r="K17" s="38">
        <f t="shared" si="11"/>
        <v>4.6655568452380951</v>
      </c>
      <c r="M17" s="36">
        <v>25</v>
      </c>
      <c r="N17" s="36">
        <f t="shared" si="1"/>
        <v>3500</v>
      </c>
      <c r="O17" s="37">
        <f t="shared" si="21"/>
        <v>42000</v>
      </c>
      <c r="P17" s="38">
        <f t="shared" si="12"/>
        <v>3.7324454761904762</v>
      </c>
      <c r="R17" s="36">
        <v>30</v>
      </c>
      <c r="S17" s="36">
        <f t="shared" si="2"/>
        <v>4200</v>
      </c>
      <c r="T17" s="37">
        <f t="shared" si="22"/>
        <v>50400</v>
      </c>
      <c r="U17" s="38">
        <f t="shared" si="13"/>
        <v>3.1103712301587301</v>
      </c>
      <c r="W17" s="36">
        <v>35</v>
      </c>
      <c r="X17" s="36">
        <f t="shared" si="3"/>
        <v>4900</v>
      </c>
      <c r="Y17" s="37">
        <f t="shared" si="23"/>
        <v>58800</v>
      </c>
      <c r="Z17" s="38">
        <f t="shared" si="14"/>
        <v>2.666032482993197</v>
      </c>
      <c r="AB17" s="36">
        <v>40</v>
      </c>
      <c r="AC17" s="36">
        <f t="shared" si="4"/>
        <v>5600</v>
      </c>
      <c r="AD17" s="37">
        <f t="shared" si="24"/>
        <v>67200</v>
      </c>
      <c r="AE17" s="38">
        <f t="shared" si="15"/>
        <v>2.3327784226190476</v>
      </c>
    </row>
    <row r="18" spans="1:31" x14ac:dyDescent="0.25">
      <c r="F18" s="31">
        <v>150</v>
      </c>
      <c r="H18" s="36">
        <v>20</v>
      </c>
      <c r="I18" s="36">
        <f t="shared" si="0"/>
        <v>3000</v>
      </c>
      <c r="J18" s="37">
        <f t="shared" si="16"/>
        <v>36000</v>
      </c>
      <c r="K18" s="38">
        <f t="shared" si="11"/>
        <v>4.5739641666666664</v>
      </c>
      <c r="M18" s="36">
        <v>25</v>
      </c>
      <c r="N18" s="36">
        <f t="shared" si="1"/>
        <v>3750</v>
      </c>
      <c r="O18" s="37">
        <f t="shared" si="21"/>
        <v>45000</v>
      </c>
      <c r="P18" s="38">
        <f t="shared" si="12"/>
        <v>3.6591713333333331</v>
      </c>
      <c r="R18" s="36">
        <v>30</v>
      </c>
      <c r="S18" s="36">
        <f t="shared" si="2"/>
        <v>4500</v>
      </c>
      <c r="T18" s="37">
        <f t="shared" si="22"/>
        <v>54000</v>
      </c>
      <c r="U18" s="38">
        <f t="shared" si="13"/>
        <v>3.0493094444444444</v>
      </c>
      <c r="W18" s="36">
        <v>35</v>
      </c>
      <c r="X18" s="36">
        <f t="shared" si="3"/>
        <v>5250</v>
      </c>
      <c r="Y18" s="37">
        <f t="shared" si="23"/>
        <v>63000</v>
      </c>
      <c r="Z18" s="38">
        <f t="shared" si="14"/>
        <v>2.6136938095238094</v>
      </c>
      <c r="AB18" s="36">
        <v>40</v>
      </c>
      <c r="AC18" s="36">
        <f t="shared" si="4"/>
        <v>6000</v>
      </c>
      <c r="AD18" s="37">
        <f t="shared" si="24"/>
        <v>72000</v>
      </c>
      <c r="AE18" s="38">
        <f t="shared" si="15"/>
        <v>2.2869820833333332</v>
      </c>
    </row>
    <row r="19" spans="1:31" x14ac:dyDescent="0.25">
      <c r="F19" s="31">
        <v>160</v>
      </c>
      <c r="H19" s="36">
        <v>20</v>
      </c>
      <c r="I19" s="36">
        <f t="shared" si="0"/>
        <v>3200</v>
      </c>
      <c r="J19" s="37">
        <f t="shared" si="16"/>
        <v>38400</v>
      </c>
      <c r="K19" s="38">
        <f t="shared" si="11"/>
        <v>4.4938205729166665</v>
      </c>
      <c r="M19" s="36">
        <v>25</v>
      </c>
      <c r="N19" s="36">
        <f t="shared" si="1"/>
        <v>4000</v>
      </c>
      <c r="O19" s="37">
        <f t="shared" si="21"/>
        <v>48000</v>
      </c>
      <c r="P19" s="38">
        <f t="shared" si="12"/>
        <v>3.5950564583333331</v>
      </c>
      <c r="R19" s="36">
        <v>30</v>
      </c>
      <c r="S19" s="36">
        <f t="shared" si="2"/>
        <v>4800</v>
      </c>
      <c r="T19" s="37">
        <f t="shared" si="22"/>
        <v>57600</v>
      </c>
      <c r="U19" s="38">
        <f t="shared" si="13"/>
        <v>2.9958803819444442</v>
      </c>
      <c r="W19" s="36">
        <v>35</v>
      </c>
      <c r="X19" s="36">
        <f t="shared" si="3"/>
        <v>5600</v>
      </c>
      <c r="Y19" s="37">
        <f t="shared" si="23"/>
        <v>67200</v>
      </c>
      <c r="Z19" s="38">
        <f t="shared" si="14"/>
        <v>2.567897470238095</v>
      </c>
      <c r="AB19" s="36">
        <v>40</v>
      </c>
      <c r="AC19" s="36">
        <f t="shared" si="4"/>
        <v>6400</v>
      </c>
      <c r="AD19" s="37">
        <f t="shared" si="24"/>
        <v>76800</v>
      </c>
      <c r="AE19" s="38">
        <f t="shared" si="15"/>
        <v>2.2469102864583332</v>
      </c>
    </row>
    <row r="20" spans="1:31" x14ac:dyDescent="0.25">
      <c r="F20" s="31">
        <v>170</v>
      </c>
      <c r="H20" s="36">
        <v>20</v>
      </c>
      <c r="I20" s="36">
        <f t="shared" si="0"/>
        <v>3400</v>
      </c>
      <c r="J20" s="37">
        <f t="shared" si="16"/>
        <v>40800</v>
      </c>
      <c r="K20" s="38">
        <f t="shared" si="11"/>
        <v>4.4231056372549018</v>
      </c>
      <c r="M20" s="36">
        <v>25</v>
      </c>
      <c r="N20" s="36">
        <f t="shared" si="1"/>
        <v>4250</v>
      </c>
      <c r="O20" s="37">
        <f t="shared" si="21"/>
        <v>51000</v>
      </c>
      <c r="P20" s="38">
        <f t="shared" si="12"/>
        <v>3.5384845098039213</v>
      </c>
      <c r="R20" s="36">
        <v>30</v>
      </c>
      <c r="S20" s="36">
        <f t="shared" si="2"/>
        <v>5100</v>
      </c>
      <c r="T20" s="37">
        <f t="shared" si="22"/>
        <v>61200</v>
      </c>
      <c r="U20" s="38">
        <f t="shared" si="13"/>
        <v>2.948737091503268</v>
      </c>
      <c r="W20" s="36">
        <v>35</v>
      </c>
      <c r="X20" s="36">
        <f t="shared" si="3"/>
        <v>5950</v>
      </c>
      <c r="Y20" s="37">
        <f t="shared" si="23"/>
        <v>71400</v>
      </c>
      <c r="Z20" s="38">
        <f t="shared" si="14"/>
        <v>2.5274889355742296</v>
      </c>
      <c r="AB20" s="36">
        <v>40</v>
      </c>
      <c r="AC20" s="36">
        <f t="shared" si="4"/>
        <v>6800</v>
      </c>
      <c r="AD20" s="37">
        <f t="shared" si="24"/>
        <v>81600</v>
      </c>
      <c r="AE20" s="38">
        <f t="shared" si="15"/>
        <v>2.2115528186274509</v>
      </c>
    </row>
    <row r="21" spans="1:31" x14ac:dyDescent="0.25">
      <c r="F21" s="31">
        <v>180</v>
      </c>
      <c r="H21" s="36">
        <v>20</v>
      </c>
      <c r="I21" s="36">
        <f t="shared" si="0"/>
        <v>3600</v>
      </c>
      <c r="J21" s="37">
        <f t="shared" si="16"/>
        <v>43200</v>
      </c>
      <c r="K21" s="38">
        <f t="shared" si="11"/>
        <v>4.3602479166666663</v>
      </c>
      <c r="M21" s="36">
        <v>25</v>
      </c>
      <c r="N21" s="36">
        <f t="shared" si="1"/>
        <v>4500</v>
      </c>
      <c r="O21" s="37">
        <f t="shared" si="21"/>
        <v>54000</v>
      </c>
      <c r="P21" s="38">
        <f t="shared" si="12"/>
        <v>3.4881983333333331</v>
      </c>
      <c r="R21" s="36">
        <v>30</v>
      </c>
      <c r="S21" s="36">
        <f t="shared" si="2"/>
        <v>5400</v>
      </c>
      <c r="T21" s="37">
        <f t="shared" si="22"/>
        <v>64800</v>
      </c>
      <c r="U21" s="38">
        <f t="shared" si="13"/>
        <v>2.9068319444444444</v>
      </c>
      <c r="W21" s="36">
        <v>35</v>
      </c>
      <c r="X21" s="36">
        <f t="shared" si="3"/>
        <v>6300</v>
      </c>
      <c r="Y21" s="37">
        <f t="shared" si="23"/>
        <v>75600</v>
      </c>
      <c r="Z21" s="38">
        <f t="shared" si="14"/>
        <v>2.491570238095238</v>
      </c>
      <c r="AB21" s="36">
        <v>40</v>
      </c>
      <c r="AC21" s="36">
        <f t="shared" si="4"/>
        <v>7200</v>
      </c>
      <c r="AD21" s="37">
        <f t="shared" si="24"/>
        <v>86400</v>
      </c>
      <c r="AE21" s="38">
        <f t="shared" si="15"/>
        <v>2.1801239583333332</v>
      </c>
    </row>
    <row r="22" spans="1:31" x14ac:dyDescent="0.25">
      <c r="F22" s="31">
        <v>190</v>
      </c>
      <c r="H22" s="36">
        <v>20</v>
      </c>
      <c r="I22" s="36">
        <f t="shared" si="0"/>
        <v>3800</v>
      </c>
      <c r="J22" s="37">
        <f t="shared" si="16"/>
        <v>45600</v>
      </c>
      <c r="K22" s="38">
        <f t="shared" si="11"/>
        <v>4.3040067982456138</v>
      </c>
      <c r="M22" s="36">
        <v>25</v>
      </c>
      <c r="N22" s="36">
        <f t="shared" si="1"/>
        <v>4750</v>
      </c>
      <c r="O22" s="37">
        <f t="shared" si="21"/>
        <v>57000</v>
      </c>
      <c r="P22" s="38">
        <f t="shared" si="12"/>
        <v>3.443205438596491</v>
      </c>
      <c r="R22" s="36">
        <v>30</v>
      </c>
      <c r="S22" s="36">
        <f t="shared" si="2"/>
        <v>5700</v>
      </c>
      <c r="T22" s="37">
        <f t="shared" si="22"/>
        <v>68400</v>
      </c>
      <c r="U22" s="38">
        <f t="shared" si="13"/>
        <v>2.869337865497076</v>
      </c>
      <c r="W22" s="36">
        <v>35</v>
      </c>
      <c r="X22" s="36">
        <f t="shared" si="3"/>
        <v>6650</v>
      </c>
      <c r="Y22" s="37">
        <f t="shared" si="23"/>
        <v>79800</v>
      </c>
      <c r="Z22" s="38">
        <f t="shared" si="14"/>
        <v>2.4594324561403509</v>
      </c>
      <c r="AB22" s="36">
        <v>40</v>
      </c>
      <c r="AC22" s="36">
        <f t="shared" si="4"/>
        <v>7600</v>
      </c>
      <c r="AD22" s="37">
        <f t="shared" si="24"/>
        <v>91200</v>
      </c>
      <c r="AE22" s="38">
        <f t="shared" si="15"/>
        <v>2.1520033991228069</v>
      </c>
    </row>
    <row r="23" spans="1:31" x14ac:dyDescent="0.25">
      <c r="F23" s="31">
        <v>200</v>
      </c>
      <c r="H23" s="36">
        <v>20</v>
      </c>
      <c r="I23" s="36">
        <f t="shared" si="0"/>
        <v>4000</v>
      </c>
      <c r="J23" s="37">
        <f t="shared" si="16"/>
        <v>48000</v>
      </c>
      <c r="K23" s="38">
        <f t="shared" si="11"/>
        <v>4.2533897916666668</v>
      </c>
      <c r="M23" s="36">
        <v>25</v>
      </c>
      <c r="N23" s="36">
        <f t="shared" si="1"/>
        <v>5000</v>
      </c>
      <c r="O23" s="37">
        <f t="shared" si="21"/>
        <v>60000</v>
      </c>
      <c r="P23" s="38">
        <f t="shared" si="12"/>
        <v>3.402711833333333</v>
      </c>
      <c r="R23" s="36">
        <v>30</v>
      </c>
      <c r="S23" s="36">
        <f t="shared" si="2"/>
        <v>6000</v>
      </c>
      <c r="T23" s="37">
        <f t="shared" si="22"/>
        <v>72000</v>
      </c>
      <c r="U23" s="38">
        <f t="shared" si="13"/>
        <v>2.8355931944444444</v>
      </c>
      <c r="W23" s="36">
        <v>35</v>
      </c>
      <c r="X23" s="36">
        <f t="shared" si="3"/>
        <v>7000</v>
      </c>
      <c r="Y23" s="37">
        <f t="shared" si="23"/>
        <v>84000</v>
      </c>
      <c r="Z23" s="38">
        <f t="shared" si="14"/>
        <v>2.4305084523809524</v>
      </c>
      <c r="AB23" s="36">
        <v>40</v>
      </c>
      <c r="AC23" s="36">
        <f t="shared" si="4"/>
        <v>8000</v>
      </c>
      <c r="AD23" s="37">
        <f t="shared" si="24"/>
        <v>96000</v>
      </c>
      <c r="AE23" s="38">
        <f t="shared" si="15"/>
        <v>2.1266948958333334</v>
      </c>
    </row>
    <row r="24" spans="1:31" x14ac:dyDescent="0.25">
      <c r="F24" s="31">
        <v>210</v>
      </c>
      <c r="H24" s="36">
        <v>20</v>
      </c>
      <c r="I24" s="36">
        <f t="shared" si="0"/>
        <v>4200</v>
      </c>
      <c r="J24" s="37">
        <f t="shared" si="16"/>
        <v>50400</v>
      </c>
      <c r="K24" s="38">
        <f t="shared" si="11"/>
        <v>4.2075934523809524</v>
      </c>
      <c r="M24" s="36">
        <v>25</v>
      </c>
      <c r="N24" s="36">
        <f t="shared" si="1"/>
        <v>5250</v>
      </c>
      <c r="O24" s="37">
        <f t="shared" si="21"/>
        <v>63000</v>
      </c>
      <c r="P24" s="38">
        <f t="shared" si="12"/>
        <v>3.3660747619047617</v>
      </c>
      <c r="R24" s="36">
        <v>30</v>
      </c>
      <c r="S24" s="36">
        <f t="shared" si="2"/>
        <v>6300</v>
      </c>
      <c r="T24" s="37">
        <f t="shared" si="22"/>
        <v>75600</v>
      </c>
      <c r="U24" s="38">
        <f t="shared" si="13"/>
        <v>2.8050623015873013</v>
      </c>
      <c r="W24" s="36">
        <v>35</v>
      </c>
      <c r="X24" s="36">
        <f t="shared" si="3"/>
        <v>7350</v>
      </c>
      <c r="Y24" s="37">
        <f t="shared" si="23"/>
        <v>88200</v>
      </c>
      <c r="Z24" s="38">
        <f t="shared" si="14"/>
        <v>2.4043391156462586</v>
      </c>
      <c r="AB24" s="36">
        <v>40</v>
      </c>
      <c r="AC24" s="36">
        <f t="shared" si="4"/>
        <v>8400</v>
      </c>
      <c r="AD24" s="37">
        <f t="shared" si="24"/>
        <v>100800</v>
      </c>
      <c r="AE24" s="38">
        <f t="shared" si="15"/>
        <v>2.1037967261904762</v>
      </c>
    </row>
    <row r="25" spans="1:31" x14ac:dyDescent="0.25">
      <c r="F25" s="31">
        <v>220</v>
      </c>
      <c r="H25" s="36">
        <v>20</v>
      </c>
      <c r="I25" s="36">
        <f t="shared" si="0"/>
        <v>4400</v>
      </c>
      <c r="J25" s="37">
        <f t="shared" si="16"/>
        <v>52800</v>
      </c>
      <c r="K25" s="38">
        <f t="shared" si="11"/>
        <v>4.1659604166666666</v>
      </c>
      <c r="M25" s="36">
        <v>25</v>
      </c>
      <c r="N25" s="36">
        <f t="shared" si="1"/>
        <v>5500</v>
      </c>
      <c r="O25" s="37">
        <f t="shared" si="21"/>
        <v>66000</v>
      </c>
      <c r="P25" s="38">
        <f t="shared" si="12"/>
        <v>3.3327683333333331</v>
      </c>
      <c r="R25" s="36">
        <v>30</v>
      </c>
      <c r="S25" s="36">
        <f t="shared" si="2"/>
        <v>6600</v>
      </c>
      <c r="T25" s="37">
        <f t="shared" si="22"/>
        <v>79200</v>
      </c>
      <c r="U25" s="38">
        <f t="shared" si="13"/>
        <v>2.7773069444444443</v>
      </c>
      <c r="W25" s="36">
        <v>35</v>
      </c>
      <c r="X25" s="36">
        <f t="shared" si="3"/>
        <v>7700</v>
      </c>
      <c r="Y25" s="37">
        <f t="shared" si="23"/>
        <v>92400</v>
      </c>
      <c r="Z25" s="38">
        <f t="shared" si="14"/>
        <v>2.3805488095238094</v>
      </c>
      <c r="AB25" s="36">
        <v>40</v>
      </c>
      <c r="AC25" s="36">
        <f t="shared" si="4"/>
        <v>8800</v>
      </c>
      <c r="AD25" s="37">
        <f t="shared" si="24"/>
        <v>105600</v>
      </c>
      <c r="AE25" s="38">
        <f t="shared" si="15"/>
        <v>2.0829802083333333</v>
      </c>
    </row>
    <row r="26" spans="1:31" x14ac:dyDescent="0.25">
      <c r="F26" s="31">
        <v>230</v>
      </c>
      <c r="H26" s="36">
        <v>20</v>
      </c>
      <c r="I26" s="36">
        <f t="shared" si="0"/>
        <v>4600</v>
      </c>
      <c r="J26" s="37">
        <f t="shared" si="16"/>
        <v>55200</v>
      </c>
      <c r="K26" s="38">
        <f t="shared" si="11"/>
        <v>4.1279476449275361</v>
      </c>
      <c r="M26" s="36">
        <v>25</v>
      </c>
      <c r="N26" s="36">
        <f t="shared" si="1"/>
        <v>5750</v>
      </c>
      <c r="O26" s="37">
        <f t="shared" si="21"/>
        <v>69000</v>
      </c>
      <c r="P26" s="38">
        <f t="shared" si="12"/>
        <v>3.3023581159420288</v>
      </c>
      <c r="R26" s="36">
        <v>30</v>
      </c>
      <c r="S26" s="36">
        <f t="shared" si="2"/>
        <v>6900</v>
      </c>
      <c r="T26" s="37">
        <f t="shared" si="22"/>
        <v>82800</v>
      </c>
      <c r="U26" s="38">
        <f t="shared" si="13"/>
        <v>2.7519650966183575</v>
      </c>
      <c r="W26" s="36">
        <v>35</v>
      </c>
      <c r="X26" s="36">
        <f t="shared" si="3"/>
        <v>8050</v>
      </c>
      <c r="Y26" s="37">
        <f t="shared" si="23"/>
        <v>96600</v>
      </c>
      <c r="Z26" s="38">
        <f t="shared" si="14"/>
        <v>2.3588272256728779</v>
      </c>
      <c r="AB26" s="36">
        <v>40</v>
      </c>
      <c r="AC26" s="36">
        <f t="shared" si="4"/>
        <v>9200</v>
      </c>
      <c r="AD26" s="37">
        <f t="shared" si="24"/>
        <v>110400</v>
      </c>
      <c r="AE26" s="38">
        <f t="shared" si="15"/>
        <v>2.063973822463768</v>
      </c>
    </row>
    <row r="27" spans="1:31" x14ac:dyDescent="0.25">
      <c r="F27" s="31">
        <v>240</v>
      </c>
      <c r="H27" s="36">
        <v>20</v>
      </c>
      <c r="I27" s="36">
        <f t="shared" si="0"/>
        <v>4800</v>
      </c>
      <c r="J27" s="37">
        <f t="shared" si="16"/>
        <v>57600</v>
      </c>
      <c r="K27" s="38">
        <f t="shared" si="11"/>
        <v>4.0931026041666669</v>
      </c>
      <c r="M27" s="36">
        <v>25</v>
      </c>
      <c r="N27" s="36">
        <f t="shared" si="1"/>
        <v>6000</v>
      </c>
      <c r="O27" s="37">
        <f t="shared" si="21"/>
        <v>72000</v>
      </c>
      <c r="P27" s="38">
        <f t="shared" si="12"/>
        <v>3.274482083333333</v>
      </c>
      <c r="R27" s="36">
        <v>30</v>
      </c>
      <c r="S27" s="36">
        <f t="shared" si="2"/>
        <v>7200</v>
      </c>
      <c r="T27" s="37">
        <f t="shared" si="22"/>
        <v>86400</v>
      </c>
      <c r="U27" s="38">
        <f t="shared" si="13"/>
        <v>2.7287350694444443</v>
      </c>
      <c r="W27" s="36">
        <v>35</v>
      </c>
      <c r="X27" s="36">
        <f t="shared" si="3"/>
        <v>8400</v>
      </c>
      <c r="Y27" s="37">
        <f t="shared" si="23"/>
        <v>100800</v>
      </c>
      <c r="Z27" s="38">
        <f t="shared" si="14"/>
        <v>2.3389157738095236</v>
      </c>
      <c r="AB27" s="36">
        <v>40</v>
      </c>
      <c r="AC27" s="36">
        <f t="shared" si="4"/>
        <v>9600</v>
      </c>
      <c r="AD27" s="37">
        <f t="shared" si="24"/>
        <v>115200</v>
      </c>
      <c r="AE27" s="38">
        <f t="shared" si="15"/>
        <v>2.0465513020833335</v>
      </c>
    </row>
    <row r="28" spans="1:31" x14ac:dyDescent="0.25">
      <c r="F28" s="31">
        <v>250</v>
      </c>
      <c r="H28" s="36">
        <v>20</v>
      </c>
      <c r="I28" s="36">
        <f t="shared" si="0"/>
        <v>5000</v>
      </c>
      <c r="J28" s="37">
        <f t="shared" si="16"/>
        <v>60000</v>
      </c>
      <c r="K28" s="38">
        <f t="shared" si="11"/>
        <v>4.0610451666666663</v>
      </c>
      <c r="M28" s="36">
        <v>25</v>
      </c>
      <c r="N28" s="36">
        <f t="shared" si="1"/>
        <v>6250</v>
      </c>
      <c r="O28" s="37">
        <f t="shared" si="21"/>
        <v>75000</v>
      </c>
      <c r="P28" s="38">
        <f t="shared" si="12"/>
        <v>3.2488361333333331</v>
      </c>
      <c r="R28" s="36">
        <v>30</v>
      </c>
      <c r="S28" s="36">
        <f t="shared" si="2"/>
        <v>7500</v>
      </c>
      <c r="T28" s="37">
        <f t="shared" si="22"/>
        <v>90000</v>
      </c>
      <c r="U28" s="38">
        <f t="shared" si="13"/>
        <v>2.7073634444444443</v>
      </c>
      <c r="W28" s="36">
        <v>35</v>
      </c>
      <c r="X28" s="36">
        <f t="shared" si="3"/>
        <v>8750</v>
      </c>
      <c r="Y28" s="37">
        <f t="shared" si="23"/>
        <v>105000</v>
      </c>
      <c r="Z28" s="38">
        <f t="shared" si="14"/>
        <v>2.320597238095238</v>
      </c>
      <c r="AB28" s="36">
        <v>40</v>
      </c>
      <c r="AC28" s="36">
        <f t="shared" si="4"/>
        <v>10000</v>
      </c>
      <c r="AD28" s="37">
        <f t="shared" si="24"/>
        <v>120000</v>
      </c>
      <c r="AE28" s="38">
        <f t="shared" si="15"/>
        <v>2.0305225833333331</v>
      </c>
    </row>
    <row r="29" spans="1:31" x14ac:dyDescent="0.25">
      <c r="F29" s="31">
        <v>260</v>
      </c>
      <c r="H29" s="36">
        <v>20</v>
      </c>
      <c r="I29" s="36">
        <f t="shared" si="0"/>
        <v>5200</v>
      </c>
      <c r="J29" s="37">
        <f t="shared" si="16"/>
        <v>62400</v>
      </c>
      <c r="K29" s="38">
        <f t="shared" si="11"/>
        <v>4.0314536858974357</v>
      </c>
      <c r="M29" s="36">
        <v>25</v>
      </c>
      <c r="N29" s="36">
        <f t="shared" si="1"/>
        <v>6500</v>
      </c>
      <c r="O29" s="37">
        <f t="shared" si="21"/>
        <v>78000</v>
      </c>
      <c r="P29" s="38">
        <f t="shared" si="12"/>
        <v>3.2251629487179487</v>
      </c>
      <c r="R29" s="36">
        <v>30</v>
      </c>
      <c r="S29" s="36">
        <f t="shared" si="2"/>
        <v>7800</v>
      </c>
      <c r="T29" s="37">
        <f t="shared" si="22"/>
        <v>93600</v>
      </c>
      <c r="U29" s="38">
        <f t="shared" si="13"/>
        <v>2.6876357905982906</v>
      </c>
      <c r="W29" s="36">
        <v>35</v>
      </c>
      <c r="X29" s="36">
        <f t="shared" si="3"/>
        <v>9100</v>
      </c>
      <c r="Y29" s="37">
        <f t="shared" si="23"/>
        <v>109200</v>
      </c>
      <c r="Z29" s="38">
        <f t="shared" si="14"/>
        <v>2.3036878205128204</v>
      </c>
      <c r="AB29" s="36">
        <v>40</v>
      </c>
      <c r="AC29" s="36">
        <f t="shared" si="4"/>
        <v>10400</v>
      </c>
      <c r="AD29" s="37">
        <f t="shared" si="24"/>
        <v>124800</v>
      </c>
      <c r="AE29" s="38">
        <f t="shared" si="15"/>
        <v>2.0157268429487178</v>
      </c>
    </row>
    <row r="30" spans="1:31" x14ac:dyDescent="0.25">
      <c r="F30" s="31">
        <v>270</v>
      </c>
      <c r="H30" s="36">
        <v>20</v>
      </c>
      <c r="I30" s="36">
        <f t="shared" si="0"/>
        <v>5400</v>
      </c>
      <c r="J30" s="37">
        <f t="shared" si="16"/>
        <v>64800</v>
      </c>
      <c r="K30" s="38">
        <f t="shared" si="11"/>
        <v>4.0040541666666662</v>
      </c>
      <c r="M30" s="36">
        <v>25</v>
      </c>
      <c r="N30" s="36">
        <f t="shared" si="1"/>
        <v>6750</v>
      </c>
      <c r="O30" s="37">
        <f t="shared" si="21"/>
        <v>81000</v>
      </c>
      <c r="P30" s="38">
        <f t="shared" si="12"/>
        <v>3.2032433333333334</v>
      </c>
      <c r="R30" s="36">
        <v>30</v>
      </c>
      <c r="S30" s="36">
        <f t="shared" si="2"/>
        <v>8100</v>
      </c>
      <c r="T30" s="37">
        <f t="shared" si="22"/>
        <v>97200</v>
      </c>
      <c r="U30" s="38">
        <f t="shared" si="13"/>
        <v>2.6693694444444445</v>
      </c>
      <c r="W30" s="36">
        <v>35</v>
      </c>
      <c r="X30" s="36">
        <f t="shared" si="3"/>
        <v>9450</v>
      </c>
      <c r="Y30" s="37">
        <f t="shared" si="23"/>
        <v>113400</v>
      </c>
      <c r="Z30" s="38">
        <f t="shared" si="14"/>
        <v>2.2880309523809523</v>
      </c>
      <c r="AB30" s="36">
        <v>40</v>
      </c>
      <c r="AC30" s="36">
        <f t="shared" si="4"/>
        <v>10800</v>
      </c>
      <c r="AD30" s="37">
        <f t="shared" si="24"/>
        <v>129600</v>
      </c>
      <c r="AE30" s="38">
        <f t="shared" si="15"/>
        <v>2.0020270833333331</v>
      </c>
    </row>
    <row r="31" spans="1:31" x14ac:dyDescent="0.25">
      <c r="F31" s="31">
        <v>280</v>
      </c>
      <c r="H31" s="36">
        <v>20</v>
      </c>
      <c r="I31" s="36">
        <f t="shared" si="0"/>
        <v>5600</v>
      </c>
      <c r="J31" s="37">
        <f t="shared" si="16"/>
        <v>67200</v>
      </c>
      <c r="K31" s="38">
        <f t="shared" si="11"/>
        <v>3.9786117559523815</v>
      </c>
      <c r="M31" s="36">
        <v>25</v>
      </c>
      <c r="N31" s="36">
        <f t="shared" si="1"/>
        <v>7000</v>
      </c>
      <c r="O31" s="37">
        <f t="shared" si="21"/>
        <v>84000</v>
      </c>
      <c r="P31" s="38">
        <f t="shared" si="12"/>
        <v>3.1828894047619052</v>
      </c>
      <c r="R31" s="36">
        <v>30</v>
      </c>
      <c r="S31" s="36">
        <f t="shared" si="2"/>
        <v>8400</v>
      </c>
      <c r="T31" s="37">
        <f t="shared" si="22"/>
        <v>100800</v>
      </c>
      <c r="U31" s="38">
        <f t="shared" si="13"/>
        <v>2.6524078373015874</v>
      </c>
      <c r="W31" s="36">
        <v>35</v>
      </c>
      <c r="X31" s="36">
        <f t="shared" si="3"/>
        <v>9800</v>
      </c>
      <c r="Y31" s="37">
        <f t="shared" si="23"/>
        <v>117600</v>
      </c>
      <c r="Z31" s="38">
        <f t="shared" si="14"/>
        <v>2.2734924319727892</v>
      </c>
      <c r="AB31" s="36">
        <v>40</v>
      </c>
      <c r="AC31" s="36">
        <f t="shared" si="4"/>
        <v>11200</v>
      </c>
      <c r="AD31" s="37">
        <f t="shared" si="24"/>
        <v>134400</v>
      </c>
      <c r="AE31" s="38">
        <f t="shared" si="15"/>
        <v>1.9893058779761907</v>
      </c>
    </row>
    <row r="32" spans="1:31" x14ac:dyDescent="0.25">
      <c r="F32" s="31">
        <v>290</v>
      </c>
      <c r="H32" s="36">
        <v>20</v>
      </c>
      <c r="I32" s="36">
        <f t="shared" si="0"/>
        <v>5800</v>
      </c>
      <c r="J32" s="37">
        <f t="shared" si="16"/>
        <v>69600</v>
      </c>
      <c r="K32" s="38">
        <f t="shared" si="11"/>
        <v>3.9549239942528738</v>
      </c>
      <c r="M32" s="36">
        <v>25</v>
      </c>
      <c r="N32" s="36">
        <f t="shared" si="1"/>
        <v>7250</v>
      </c>
      <c r="O32" s="37">
        <f t="shared" si="21"/>
        <v>87000</v>
      </c>
      <c r="P32" s="38">
        <f t="shared" si="12"/>
        <v>3.1639391954022993</v>
      </c>
      <c r="R32" s="36">
        <v>30</v>
      </c>
      <c r="S32" s="36">
        <f t="shared" si="2"/>
        <v>8700</v>
      </c>
      <c r="T32" s="37">
        <f t="shared" si="22"/>
        <v>104400</v>
      </c>
      <c r="U32" s="38">
        <f t="shared" si="13"/>
        <v>2.6366159961685827</v>
      </c>
      <c r="W32" s="36">
        <v>35</v>
      </c>
      <c r="X32" s="36">
        <f t="shared" si="3"/>
        <v>10150</v>
      </c>
      <c r="Y32" s="37">
        <f t="shared" si="23"/>
        <v>121800</v>
      </c>
      <c r="Z32" s="38">
        <f t="shared" si="14"/>
        <v>2.2599565681444993</v>
      </c>
      <c r="AB32" s="36">
        <v>40</v>
      </c>
      <c r="AC32" s="36">
        <f t="shared" si="4"/>
        <v>11600</v>
      </c>
      <c r="AD32" s="37">
        <f t="shared" si="24"/>
        <v>139200</v>
      </c>
      <c r="AE32" s="38">
        <f t="shared" si="15"/>
        <v>1.9774619971264369</v>
      </c>
    </row>
    <row r="33" spans="6:31" x14ac:dyDescent="0.25">
      <c r="F33" s="31">
        <v>300</v>
      </c>
      <c r="H33" s="36">
        <v>20</v>
      </c>
      <c r="I33" s="36">
        <f t="shared" si="0"/>
        <v>6000</v>
      </c>
      <c r="J33" s="37">
        <f t="shared" si="16"/>
        <v>72000</v>
      </c>
      <c r="K33" s="38">
        <f t="shared" si="11"/>
        <v>3.9328154166666671</v>
      </c>
      <c r="M33" s="36">
        <v>25</v>
      </c>
      <c r="N33" s="36">
        <f t="shared" si="1"/>
        <v>7500</v>
      </c>
      <c r="O33" s="37">
        <f t="shared" si="21"/>
        <v>90000</v>
      </c>
      <c r="P33" s="38">
        <f t="shared" si="12"/>
        <v>3.1462523333333334</v>
      </c>
      <c r="R33" s="36">
        <v>30</v>
      </c>
      <c r="S33" s="36">
        <f t="shared" si="2"/>
        <v>9000</v>
      </c>
      <c r="T33" s="37">
        <f t="shared" si="22"/>
        <v>108000</v>
      </c>
      <c r="U33" s="38">
        <f t="shared" si="13"/>
        <v>2.6218769444444447</v>
      </c>
      <c r="W33" s="36">
        <v>35</v>
      </c>
      <c r="X33" s="36">
        <f t="shared" si="3"/>
        <v>10500</v>
      </c>
      <c r="Y33" s="37">
        <f t="shared" si="23"/>
        <v>126000</v>
      </c>
      <c r="Z33" s="38">
        <f t="shared" si="14"/>
        <v>2.2473230952380954</v>
      </c>
      <c r="AB33" s="36">
        <v>40</v>
      </c>
      <c r="AC33" s="36">
        <f t="shared" si="4"/>
        <v>12000</v>
      </c>
      <c r="AD33" s="37">
        <f t="shared" si="24"/>
        <v>144000</v>
      </c>
      <c r="AE33" s="38">
        <f t="shared" si="15"/>
        <v>1.9664077083333336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4EB7-066A-4C90-8F67-84E1392F3B4B}">
  <dimension ref="A1:F30"/>
  <sheetViews>
    <sheetView workbookViewId="0">
      <selection activeCell="N30" sqref="N30"/>
    </sheetView>
  </sheetViews>
  <sheetFormatPr defaultRowHeight="15" x14ac:dyDescent="0.25"/>
  <cols>
    <col min="1" max="1" width="20.7109375" customWidth="1"/>
    <col min="2" max="5" width="12.7109375" customWidth="1"/>
  </cols>
  <sheetData>
    <row r="1" spans="1:3" x14ac:dyDescent="0.25">
      <c r="A1" t="s">
        <v>24</v>
      </c>
    </row>
    <row r="2" spans="1:3" x14ac:dyDescent="0.25">
      <c r="A2" t="s">
        <v>25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2</v>
      </c>
      <c r="C5" s="2">
        <f>B5*11634</f>
        <v>23268</v>
      </c>
    </row>
    <row r="6" spans="1:3" x14ac:dyDescent="0.25">
      <c r="A6" t="s">
        <v>4</v>
      </c>
      <c r="B6">
        <v>2</v>
      </c>
      <c r="C6" s="2">
        <f>B6*277</f>
        <v>554</v>
      </c>
    </row>
    <row r="7" spans="1:3" x14ac:dyDescent="0.25">
      <c r="A7" t="s">
        <v>38</v>
      </c>
      <c r="B7">
        <v>1</v>
      </c>
      <c r="C7" s="2">
        <v>14500</v>
      </c>
    </row>
    <row r="8" spans="1:3" x14ac:dyDescent="0.25">
      <c r="A8" t="s">
        <v>5</v>
      </c>
      <c r="B8">
        <v>2</v>
      </c>
      <c r="C8" s="2">
        <v>2733</v>
      </c>
    </row>
    <row r="9" spans="1:3" x14ac:dyDescent="0.25">
      <c r="A9" t="s">
        <v>6</v>
      </c>
      <c r="B9">
        <v>1</v>
      </c>
      <c r="C9" s="2">
        <v>914.87</v>
      </c>
    </row>
    <row r="10" spans="1:3" x14ac:dyDescent="0.25">
      <c r="A10" t="s">
        <v>7</v>
      </c>
      <c r="B10">
        <v>2</v>
      </c>
      <c r="C10" s="2">
        <f>26.42*2</f>
        <v>52.84</v>
      </c>
    </row>
    <row r="11" spans="1:3" x14ac:dyDescent="0.25">
      <c r="A11" t="s">
        <v>10</v>
      </c>
      <c r="B11">
        <v>24</v>
      </c>
      <c r="C11" s="2">
        <f>B11*3200</f>
        <v>76800</v>
      </c>
    </row>
    <row r="12" spans="1:3" x14ac:dyDescent="0.25">
      <c r="A12" t="s">
        <v>11</v>
      </c>
      <c r="B12">
        <v>120</v>
      </c>
      <c r="C12" s="2">
        <f>B12*47</f>
        <v>5640</v>
      </c>
    </row>
    <row r="13" spans="1:3" x14ac:dyDescent="0.25">
      <c r="A13" t="s">
        <v>12</v>
      </c>
      <c r="B13">
        <v>120</v>
      </c>
      <c r="C13" s="2">
        <f>B13*100</f>
        <v>12000</v>
      </c>
    </row>
    <row r="14" spans="1:3" x14ac:dyDescent="0.25">
      <c r="A14" t="s">
        <v>62</v>
      </c>
      <c r="C14" s="2" t="s">
        <v>59</v>
      </c>
    </row>
    <row r="15" spans="1:3" x14ac:dyDescent="0.25">
      <c r="C15" s="2"/>
    </row>
    <row r="16" spans="1:3" x14ac:dyDescent="0.25">
      <c r="B16" s="1" t="s">
        <v>13</v>
      </c>
      <c r="C16" s="2">
        <f>SUM(C5:C15)</f>
        <v>136462.71</v>
      </c>
    </row>
    <row r="17" spans="2:6" x14ac:dyDescent="0.25">
      <c r="B17" s="1"/>
      <c r="C17" s="2"/>
    </row>
    <row r="19" spans="2:6" ht="30" x14ac:dyDescent="0.25">
      <c r="B19" s="8" t="s">
        <v>68</v>
      </c>
      <c r="C19" s="9" t="s">
        <v>69</v>
      </c>
      <c r="D19" s="10" t="s">
        <v>70</v>
      </c>
      <c r="E19" s="10" t="s">
        <v>71</v>
      </c>
      <c r="F19" s="10" t="s">
        <v>72</v>
      </c>
    </row>
    <row r="20" spans="2:6" x14ac:dyDescent="0.25">
      <c r="B20" s="11">
        <v>50</v>
      </c>
      <c r="C20" s="12">
        <v>40</v>
      </c>
      <c r="D20" s="12">
        <f>B20*C20</f>
        <v>2000</v>
      </c>
      <c r="E20" s="13">
        <f>D20*12</f>
        <v>24000</v>
      </c>
      <c r="F20" s="14">
        <f>($C$16-($C$11+$C$12+$C$13)+(($C$11+$C$12+$C$13)/$B$13*B20))/E20</f>
        <v>3.3905295833333331</v>
      </c>
    </row>
    <row r="21" spans="2:6" x14ac:dyDescent="0.25">
      <c r="B21" s="11">
        <v>60</v>
      </c>
      <c r="C21" s="12">
        <v>40</v>
      </c>
      <c r="D21" s="12">
        <f t="shared" ref="D21:D25" si="0">B21*C21</f>
        <v>2400</v>
      </c>
      <c r="E21" s="13">
        <f t="shared" ref="E21:E27" si="1">D21*12</f>
        <v>28800</v>
      </c>
      <c r="F21" s="14">
        <f t="shared" ref="F21:F27" si="2">($C$16-($C$11+$C$12+$C$13)+(($C$11+$C$12+$C$13)/$B$13*B21))/E21</f>
        <v>3.0987052083333331</v>
      </c>
    </row>
    <row r="22" spans="2:6" x14ac:dyDescent="0.25">
      <c r="B22" s="11">
        <v>70</v>
      </c>
      <c r="C22" s="12">
        <v>40</v>
      </c>
      <c r="D22" s="12">
        <f t="shared" si="0"/>
        <v>2800</v>
      </c>
      <c r="E22" s="13">
        <f t="shared" si="1"/>
        <v>33600</v>
      </c>
      <c r="F22" s="14">
        <f t="shared" si="2"/>
        <v>2.890259226190476</v>
      </c>
    </row>
    <row r="23" spans="2:6" x14ac:dyDescent="0.25">
      <c r="B23" s="11">
        <v>80</v>
      </c>
      <c r="C23" s="12">
        <v>40</v>
      </c>
      <c r="D23" s="12">
        <f t="shared" si="0"/>
        <v>3200</v>
      </c>
      <c r="E23" s="13">
        <f t="shared" si="1"/>
        <v>38400</v>
      </c>
      <c r="F23" s="14">
        <f t="shared" si="2"/>
        <v>2.7339247395833333</v>
      </c>
    </row>
    <row r="24" spans="2:6" x14ac:dyDescent="0.25">
      <c r="B24" s="11">
        <v>90</v>
      </c>
      <c r="C24" s="12">
        <v>40</v>
      </c>
      <c r="D24" s="12">
        <f t="shared" si="0"/>
        <v>3600</v>
      </c>
      <c r="E24" s="13">
        <f t="shared" si="1"/>
        <v>43200</v>
      </c>
      <c r="F24" s="14">
        <f t="shared" si="2"/>
        <v>2.61233125</v>
      </c>
    </row>
    <row r="25" spans="2:6" x14ac:dyDescent="0.25">
      <c r="B25" s="11">
        <v>100</v>
      </c>
      <c r="C25" s="12">
        <v>40</v>
      </c>
      <c r="D25" s="12">
        <f t="shared" si="0"/>
        <v>4000</v>
      </c>
      <c r="E25" s="13">
        <f t="shared" si="1"/>
        <v>48000</v>
      </c>
      <c r="F25" s="14">
        <f t="shared" si="2"/>
        <v>2.515056458333333</v>
      </c>
    </row>
    <row r="26" spans="2:6" x14ac:dyDescent="0.25">
      <c r="B26" s="11">
        <v>110</v>
      </c>
      <c r="C26" s="12">
        <v>40</v>
      </c>
      <c r="D26" s="12">
        <f>B26*C26</f>
        <v>4400</v>
      </c>
      <c r="E26" s="13">
        <f>D26*12</f>
        <v>52800</v>
      </c>
      <c r="F26" s="14">
        <f t="shared" si="2"/>
        <v>2.4354679924242424</v>
      </c>
    </row>
    <row r="27" spans="2:6" x14ac:dyDescent="0.25">
      <c r="B27" s="11">
        <v>120</v>
      </c>
      <c r="C27" s="12">
        <v>40</v>
      </c>
      <c r="D27" s="12">
        <f t="shared" ref="D27" si="3">B27*C27</f>
        <v>4800</v>
      </c>
      <c r="E27" s="13">
        <f t="shared" si="1"/>
        <v>57600</v>
      </c>
      <c r="F27" s="14">
        <f t="shared" si="2"/>
        <v>2.369144270833333</v>
      </c>
    </row>
    <row r="28" spans="2:6" x14ac:dyDescent="0.25">
      <c r="B28" s="11"/>
      <c r="C28" s="12"/>
      <c r="D28" s="12"/>
      <c r="E28" s="13"/>
      <c r="F28" s="14"/>
    </row>
    <row r="29" spans="2:6" x14ac:dyDescent="0.25">
      <c r="B29" s="11"/>
      <c r="C29" s="12"/>
      <c r="D29" s="12"/>
      <c r="E29" s="13"/>
      <c r="F29" s="14"/>
    </row>
    <row r="30" spans="2:6" x14ac:dyDescent="0.25">
      <c r="B30" s="11"/>
      <c r="C30" s="12"/>
      <c r="D30" s="12"/>
      <c r="E30" s="13"/>
      <c r="F3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PRICE SHEET</vt:lpstr>
      <vt:lpstr>Jackass Butte</vt:lpstr>
      <vt:lpstr>Coleman</vt:lpstr>
      <vt:lpstr>Nortons</vt:lpstr>
      <vt:lpstr>Pickens</vt:lpstr>
      <vt:lpstr>Number</vt:lpstr>
      <vt:lpstr>Eder</vt:lpstr>
      <vt:lpstr>Shellrock</vt:lpstr>
      <vt:lpstr>FUTURE-Harmony</vt:lpstr>
      <vt:lpstr>FUTURE-Fox</vt:lpstr>
      <vt:lpstr>FUTURE-McClure</vt:lpstr>
    </vt:vector>
  </TitlesOfParts>
  <Company>Okanogan PUD No.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Andrist</dc:creator>
  <cp:lastModifiedBy>John MacDonald</cp:lastModifiedBy>
  <cp:lastPrinted>2026-05-18T21:39:34Z</cp:lastPrinted>
  <dcterms:created xsi:type="dcterms:W3CDTF">2026-02-26T15:46:53Z</dcterms:created>
  <dcterms:modified xsi:type="dcterms:W3CDTF">2026-05-19T16:22:20Z</dcterms:modified>
</cp:coreProperties>
</file>