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kpudorg-my.sharepoint.com/personal/johnm_okpud_org/Documents/"/>
    </mc:Choice>
  </mc:AlternateContent>
  <xr:revisionPtr revIDLastSave="0" documentId="8_{1E1B46D6-231A-4E66-82B4-3D03B9F22812}" xr6:coauthVersionLast="47" xr6:coauthVersionMax="47" xr10:uidLastSave="{00000000-0000-0000-0000-000000000000}"/>
  <bookViews>
    <workbookView xWindow="28680" yWindow="-180" windowWidth="29040" windowHeight="15720" activeTab="1" xr2:uid="{25CAA6C5-FC55-4C90-9953-D0193FF2FAF9}"/>
  </bookViews>
  <sheets>
    <sheet name="PRICE SHEET" sheetId="11" r:id="rId1"/>
    <sheet name="Jackass Butte" sheetId="1" r:id="rId2"/>
    <sheet name="Coleman" sheetId="2" r:id="rId3"/>
    <sheet name="Nortons" sheetId="4" r:id="rId4"/>
    <sheet name="Pickens" sheetId="3" r:id="rId5"/>
    <sheet name="Number" sheetId="5" r:id="rId6"/>
    <sheet name="Eder" sheetId="6" r:id="rId7"/>
    <sheet name="Shellrock" sheetId="12" r:id="rId8"/>
    <sheet name="FUTURE-Harmony" sheetId="9" r:id="rId9"/>
    <sheet name="FUTURE-Fox" sheetId="7" r:id="rId10"/>
    <sheet name="FUTURE-McClure" sheetId="8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D17" i="4"/>
  <c r="D17" i="3"/>
  <c r="D17" i="5"/>
  <c r="D17" i="6"/>
  <c r="D17" i="12"/>
  <c r="D17" i="1"/>
  <c r="X5" i="2"/>
  <c r="X5" i="4"/>
  <c r="Y5" i="4" s="1"/>
  <c r="X5" i="3"/>
  <c r="X5" i="5"/>
  <c r="X5" i="6"/>
  <c r="Y5" i="6" s="1"/>
  <c r="X5" i="12"/>
  <c r="Y5" i="12" s="1"/>
  <c r="X5" i="1"/>
  <c r="AC5" i="2"/>
  <c r="AD5" i="2" s="1"/>
  <c r="AC5" i="4"/>
  <c r="AD5" i="4" s="1"/>
  <c r="AC5" i="3"/>
  <c r="AD5" i="3" s="1"/>
  <c r="AC5" i="5"/>
  <c r="AD5" i="5" s="1"/>
  <c r="AC5" i="6"/>
  <c r="AD5" i="6" s="1"/>
  <c r="AC5" i="12"/>
  <c r="AD5" i="12" s="1"/>
  <c r="AC5" i="1"/>
  <c r="AD5" i="1" s="1"/>
  <c r="AC6" i="2"/>
  <c r="AD6" i="2" s="1"/>
  <c r="AC6" i="4"/>
  <c r="AD6" i="4" s="1"/>
  <c r="AC6" i="3"/>
  <c r="AD6" i="3" s="1"/>
  <c r="AC6" i="5"/>
  <c r="AD6" i="5" s="1"/>
  <c r="AC6" i="6"/>
  <c r="AD6" i="6" s="1"/>
  <c r="AC6" i="12"/>
  <c r="AD6" i="12" s="1"/>
  <c r="AC6" i="1"/>
  <c r="AD6" i="1" s="1"/>
  <c r="AC33" i="2"/>
  <c r="AD33" i="2" s="1"/>
  <c r="AC32" i="2"/>
  <c r="AD32" i="2" s="1"/>
  <c r="AC31" i="2"/>
  <c r="AD31" i="2" s="1"/>
  <c r="AC30" i="2"/>
  <c r="AD30" i="2" s="1"/>
  <c r="AC29" i="2"/>
  <c r="AD29" i="2" s="1"/>
  <c r="AC28" i="2"/>
  <c r="AD28" i="2" s="1"/>
  <c r="AC27" i="2"/>
  <c r="AD27" i="2" s="1"/>
  <c r="AC26" i="2"/>
  <c r="AD26" i="2" s="1"/>
  <c r="AC25" i="2"/>
  <c r="AD25" i="2" s="1"/>
  <c r="AC24" i="2"/>
  <c r="AD24" i="2" s="1"/>
  <c r="AC23" i="2"/>
  <c r="AD23" i="2" s="1"/>
  <c r="AC22" i="2"/>
  <c r="AD22" i="2" s="1"/>
  <c r="AC21" i="2"/>
  <c r="AD21" i="2" s="1"/>
  <c r="AC20" i="2"/>
  <c r="AD20" i="2" s="1"/>
  <c r="AC19" i="2"/>
  <c r="AD19" i="2" s="1"/>
  <c r="AC18" i="2"/>
  <c r="AD18" i="2" s="1"/>
  <c r="AC17" i="2"/>
  <c r="AD17" i="2" s="1"/>
  <c r="AC16" i="2"/>
  <c r="AD16" i="2" s="1"/>
  <c r="AC15" i="2"/>
  <c r="AD15" i="2" s="1"/>
  <c r="AC14" i="2"/>
  <c r="AD14" i="2" s="1"/>
  <c r="AC13" i="2"/>
  <c r="AD13" i="2" s="1"/>
  <c r="AC12" i="2"/>
  <c r="AD12" i="2" s="1"/>
  <c r="AC11" i="2"/>
  <c r="AD11" i="2" s="1"/>
  <c r="AC10" i="2"/>
  <c r="AD10" i="2" s="1"/>
  <c r="AC9" i="2"/>
  <c r="AD9" i="2" s="1"/>
  <c r="AC8" i="2"/>
  <c r="AD8" i="2" s="1"/>
  <c r="AC7" i="2"/>
  <c r="AD7" i="2" s="1"/>
  <c r="AC33" i="4"/>
  <c r="AD33" i="4" s="1"/>
  <c r="AC32" i="4"/>
  <c r="AD32" i="4" s="1"/>
  <c r="AC31" i="4"/>
  <c r="AD31" i="4" s="1"/>
  <c r="AC30" i="4"/>
  <c r="AD30" i="4" s="1"/>
  <c r="AC29" i="4"/>
  <c r="AD29" i="4" s="1"/>
  <c r="AC28" i="4"/>
  <c r="AD28" i="4" s="1"/>
  <c r="AC27" i="4"/>
  <c r="AD27" i="4" s="1"/>
  <c r="AC26" i="4"/>
  <c r="AD26" i="4" s="1"/>
  <c r="AD25" i="4"/>
  <c r="AC25" i="4"/>
  <c r="AC24" i="4"/>
  <c r="AD24" i="4" s="1"/>
  <c r="AC23" i="4"/>
  <c r="AD23" i="4" s="1"/>
  <c r="AC22" i="4"/>
  <c r="AD22" i="4" s="1"/>
  <c r="AC21" i="4"/>
  <c r="AD21" i="4" s="1"/>
  <c r="AC20" i="4"/>
  <c r="AD20" i="4" s="1"/>
  <c r="AC19" i="4"/>
  <c r="AD19" i="4" s="1"/>
  <c r="AC18" i="4"/>
  <c r="AD18" i="4" s="1"/>
  <c r="AC17" i="4"/>
  <c r="AD17" i="4" s="1"/>
  <c r="AC16" i="4"/>
  <c r="AD16" i="4" s="1"/>
  <c r="AC15" i="4"/>
  <c r="AD15" i="4" s="1"/>
  <c r="AC14" i="4"/>
  <c r="AD14" i="4" s="1"/>
  <c r="AC13" i="4"/>
  <c r="AD13" i="4" s="1"/>
  <c r="AC12" i="4"/>
  <c r="AD12" i="4" s="1"/>
  <c r="AC11" i="4"/>
  <c r="AD11" i="4" s="1"/>
  <c r="AC10" i="4"/>
  <c r="AD10" i="4" s="1"/>
  <c r="AC9" i="4"/>
  <c r="AD9" i="4" s="1"/>
  <c r="AC8" i="4"/>
  <c r="AD8" i="4" s="1"/>
  <c r="AC7" i="4"/>
  <c r="AD7" i="4" s="1"/>
  <c r="AC33" i="3"/>
  <c r="AD33" i="3" s="1"/>
  <c r="AC32" i="3"/>
  <c r="AD32" i="3" s="1"/>
  <c r="AC31" i="3"/>
  <c r="AD31" i="3" s="1"/>
  <c r="AC30" i="3"/>
  <c r="AD30" i="3" s="1"/>
  <c r="AC29" i="3"/>
  <c r="AD29" i="3" s="1"/>
  <c r="AC28" i="3"/>
  <c r="AD28" i="3" s="1"/>
  <c r="AC27" i="3"/>
  <c r="AD27" i="3" s="1"/>
  <c r="AC26" i="3"/>
  <c r="AD26" i="3" s="1"/>
  <c r="AC25" i="3"/>
  <c r="AD25" i="3" s="1"/>
  <c r="AC24" i="3"/>
  <c r="AD24" i="3" s="1"/>
  <c r="AC23" i="3"/>
  <c r="AD23" i="3" s="1"/>
  <c r="AC22" i="3"/>
  <c r="AD22" i="3" s="1"/>
  <c r="AC21" i="3"/>
  <c r="AD21" i="3" s="1"/>
  <c r="AC20" i="3"/>
  <c r="AD20" i="3" s="1"/>
  <c r="AC19" i="3"/>
  <c r="AD19" i="3" s="1"/>
  <c r="AC18" i="3"/>
  <c r="AD18" i="3" s="1"/>
  <c r="AC17" i="3"/>
  <c r="AD17" i="3" s="1"/>
  <c r="AC16" i="3"/>
  <c r="AD16" i="3" s="1"/>
  <c r="AC15" i="3"/>
  <c r="AD15" i="3" s="1"/>
  <c r="AC14" i="3"/>
  <c r="AD14" i="3" s="1"/>
  <c r="AC13" i="3"/>
  <c r="AD13" i="3" s="1"/>
  <c r="AC12" i="3"/>
  <c r="AD12" i="3" s="1"/>
  <c r="AC11" i="3"/>
  <c r="AD11" i="3" s="1"/>
  <c r="AC10" i="3"/>
  <c r="AD10" i="3" s="1"/>
  <c r="AC9" i="3"/>
  <c r="AD9" i="3" s="1"/>
  <c r="AC8" i="3"/>
  <c r="AD8" i="3" s="1"/>
  <c r="AC7" i="3"/>
  <c r="AD7" i="3" s="1"/>
  <c r="AC33" i="5"/>
  <c r="AD33" i="5" s="1"/>
  <c r="AC32" i="5"/>
  <c r="AD32" i="5" s="1"/>
  <c r="AC31" i="5"/>
  <c r="AD31" i="5" s="1"/>
  <c r="AC30" i="5"/>
  <c r="AD30" i="5" s="1"/>
  <c r="AC29" i="5"/>
  <c r="AD29" i="5" s="1"/>
  <c r="AC28" i="5"/>
  <c r="AD28" i="5" s="1"/>
  <c r="AC27" i="5"/>
  <c r="AD27" i="5" s="1"/>
  <c r="AC26" i="5"/>
  <c r="AD26" i="5" s="1"/>
  <c r="AC25" i="5"/>
  <c r="AD25" i="5" s="1"/>
  <c r="AC24" i="5"/>
  <c r="AD24" i="5" s="1"/>
  <c r="AC23" i="5"/>
  <c r="AD23" i="5" s="1"/>
  <c r="AC22" i="5"/>
  <c r="AD22" i="5" s="1"/>
  <c r="AC21" i="5"/>
  <c r="AD21" i="5" s="1"/>
  <c r="AC20" i="5"/>
  <c r="AD20" i="5" s="1"/>
  <c r="AC19" i="5"/>
  <c r="AD19" i="5" s="1"/>
  <c r="AC18" i="5"/>
  <c r="AD18" i="5" s="1"/>
  <c r="AC17" i="5"/>
  <c r="AD17" i="5" s="1"/>
  <c r="AC16" i="5"/>
  <c r="AD16" i="5" s="1"/>
  <c r="AC15" i="5"/>
  <c r="AD15" i="5" s="1"/>
  <c r="AC14" i="5"/>
  <c r="AD14" i="5" s="1"/>
  <c r="AC13" i="5"/>
  <c r="AD13" i="5" s="1"/>
  <c r="AC12" i="5"/>
  <c r="AD12" i="5" s="1"/>
  <c r="AC11" i="5"/>
  <c r="AD11" i="5" s="1"/>
  <c r="AC10" i="5"/>
  <c r="AD10" i="5" s="1"/>
  <c r="AC9" i="5"/>
  <c r="AD9" i="5" s="1"/>
  <c r="AC8" i="5"/>
  <c r="AD8" i="5" s="1"/>
  <c r="AC7" i="5"/>
  <c r="AD7" i="5" s="1"/>
  <c r="AC33" i="6"/>
  <c r="AD33" i="6" s="1"/>
  <c r="AC32" i="6"/>
  <c r="AD32" i="6" s="1"/>
  <c r="AC31" i="6"/>
  <c r="AD31" i="6" s="1"/>
  <c r="AC30" i="6"/>
  <c r="AD30" i="6" s="1"/>
  <c r="AC29" i="6"/>
  <c r="AD29" i="6" s="1"/>
  <c r="AC28" i="6"/>
  <c r="AD28" i="6" s="1"/>
  <c r="AC27" i="6"/>
  <c r="AD27" i="6" s="1"/>
  <c r="AC26" i="6"/>
  <c r="AD26" i="6" s="1"/>
  <c r="AC25" i="6"/>
  <c r="AD25" i="6" s="1"/>
  <c r="AC24" i="6"/>
  <c r="AD24" i="6" s="1"/>
  <c r="AC23" i="6"/>
  <c r="AD23" i="6" s="1"/>
  <c r="AC22" i="6"/>
  <c r="AD22" i="6" s="1"/>
  <c r="AC21" i="6"/>
  <c r="AD21" i="6" s="1"/>
  <c r="AC20" i="6"/>
  <c r="AD20" i="6" s="1"/>
  <c r="AC19" i="6"/>
  <c r="AD19" i="6" s="1"/>
  <c r="AC18" i="6"/>
  <c r="AD18" i="6" s="1"/>
  <c r="AC17" i="6"/>
  <c r="AD17" i="6" s="1"/>
  <c r="AC16" i="6"/>
  <c r="AD16" i="6" s="1"/>
  <c r="AC15" i="6"/>
  <c r="AD15" i="6" s="1"/>
  <c r="AC14" i="6"/>
  <c r="AD14" i="6" s="1"/>
  <c r="AC13" i="6"/>
  <c r="AD13" i="6" s="1"/>
  <c r="AC12" i="6"/>
  <c r="AD12" i="6" s="1"/>
  <c r="AC11" i="6"/>
  <c r="AD11" i="6" s="1"/>
  <c r="AC10" i="6"/>
  <c r="AD10" i="6" s="1"/>
  <c r="AC9" i="6"/>
  <c r="AD9" i="6" s="1"/>
  <c r="AC8" i="6"/>
  <c r="AD8" i="6" s="1"/>
  <c r="AC7" i="6"/>
  <c r="AD7" i="6" s="1"/>
  <c r="AC33" i="12"/>
  <c r="AD33" i="12" s="1"/>
  <c r="AC32" i="12"/>
  <c r="AD32" i="12" s="1"/>
  <c r="AC31" i="12"/>
  <c r="AD31" i="12" s="1"/>
  <c r="AC30" i="12"/>
  <c r="AD30" i="12" s="1"/>
  <c r="AC29" i="12"/>
  <c r="AD29" i="12" s="1"/>
  <c r="AC28" i="12"/>
  <c r="AD28" i="12" s="1"/>
  <c r="AC27" i="12"/>
  <c r="AD27" i="12" s="1"/>
  <c r="AC26" i="12"/>
  <c r="AD26" i="12" s="1"/>
  <c r="AC25" i="12"/>
  <c r="AD25" i="12" s="1"/>
  <c r="AC24" i="12"/>
  <c r="AD24" i="12" s="1"/>
  <c r="AC23" i="12"/>
  <c r="AD23" i="12" s="1"/>
  <c r="AC22" i="12"/>
  <c r="AD22" i="12" s="1"/>
  <c r="AC21" i="12"/>
  <c r="AD21" i="12" s="1"/>
  <c r="AC20" i="12"/>
  <c r="AD20" i="12" s="1"/>
  <c r="AC19" i="12"/>
  <c r="AD19" i="12" s="1"/>
  <c r="AC18" i="12"/>
  <c r="AD18" i="12" s="1"/>
  <c r="AC17" i="12"/>
  <c r="AD17" i="12" s="1"/>
  <c r="AC16" i="12"/>
  <c r="AD16" i="12" s="1"/>
  <c r="AC15" i="12"/>
  <c r="AD15" i="12" s="1"/>
  <c r="AC14" i="12"/>
  <c r="AD14" i="12" s="1"/>
  <c r="AC13" i="12"/>
  <c r="AD13" i="12" s="1"/>
  <c r="AC12" i="12"/>
  <c r="AD12" i="12" s="1"/>
  <c r="AC11" i="12"/>
  <c r="AD11" i="12" s="1"/>
  <c r="AC10" i="12"/>
  <c r="AD10" i="12" s="1"/>
  <c r="AC9" i="12"/>
  <c r="AD9" i="12" s="1"/>
  <c r="AC8" i="12"/>
  <c r="AD8" i="12" s="1"/>
  <c r="AC7" i="12"/>
  <c r="AD7" i="12" s="1"/>
  <c r="AC33" i="1"/>
  <c r="AD33" i="1" s="1"/>
  <c r="AC32" i="1"/>
  <c r="AD32" i="1" s="1"/>
  <c r="AC31" i="1"/>
  <c r="AD31" i="1" s="1"/>
  <c r="AC30" i="1"/>
  <c r="AD30" i="1" s="1"/>
  <c r="AC29" i="1"/>
  <c r="AD29" i="1" s="1"/>
  <c r="AC28" i="1"/>
  <c r="AD28" i="1" s="1"/>
  <c r="AC27" i="1"/>
  <c r="AD27" i="1" s="1"/>
  <c r="AC26" i="1"/>
  <c r="AD26" i="1" s="1"/>
  <c r="AC25" i="1"/>
  <c r="AD25" i="1" s="1"/>
  <c r="AC24" i="1"/>
  <c r="AD24" i="1" s="1"/>
  <c r="AC23" i="1"/>
  <c r="AD23" i="1" s="1"/>
  <c r="AC22" i="1"/>
  <c r="AD22" i="1" s="1"/>
  <c r="AC21" i="1"/>
  <c r="AD21" i="1" s="1"/>
  <c r="AC20" i="1"/>
  <c r="AD20" i="1" s="1"/>
  <c r="AC19" i="1"/>
  <c r="AD19" i="1" s="1"/>
  <c r="AC18" i="1"/>
  <c r="AD18" i="1" s="1"/>
  <c r="AC17" i="1"/>
  <c r="AD17" i="1" s="1"/>
  <c r="AC16" i="1"/>
  <c r="AD16" i="1" s="1"/>
  <c r="AC15" i="1"/>
  <c r="AD15" i="1" s="1"/>
  <c r="AC14" i="1"/>
  <c r="AD14" i="1" s="1"/>
  <c r="AC13" i="1"/>
  <c r="AD13" i="1" s="1"/>
  <c r="AC12" i="1"/>
  <c r="AD12" i="1" s="1"/>
  <c r="AC11" i="1"/>
  <c r="AD11" i="1" s="1"/>
  <c r="AC10" i="1"/>
  <c r="AD10" i="1" s="1"/>
  <c r="AC9" i="1"/>
  <c r="AD9" i="1" s="1"/>
  <c r="AC8" i="1"/>
  <c r="AD8" i="1" s="1"/>
  <c r="AC7" i="1"/>
  <c r="AD7" i="1" s="1"/>
  <c r="X33" i="2"/>
  <c r="Y33" i="2" s="1"/>
  <c r="X32" i="2"/>
  <c r="Y32" i="2" s="1"/>
  <c r="X31" i="2"/>
  <c r="Y31" i="2" s="1"/>
  <c r="X30" i="2"/>
  <c r="Y30" i="2" s="1"/>
  <c r="X29" i="2"/>
  <c r="Y29" i="2" s="1"/>
  <c r="X28" i="2"/>
  <c r="Y28" i="2" s="1"/>
  <c r="X27" i="2"/>
  <c r="Y27" i="2" s="1"/>
  <c r="X26" i="2"/>
  <c r="Y26" i="2" s="1"/>
  <c r="X25" i="2"/>
  <c r="Y25" i="2" s="1"/>
  <c r="X24" i="2"/>
  <c r="Y24" i="2" s="1"/>
  <c r="X23" i="2"/>
  <c r="Y23" i="2" s="1"/>
  <c r="X22" i="2"/>
  <c r="Y22" i="2" s="1"/>
  <c r="X21" i="2"/>
  <c r="Y21" i="2" s="1"/>
  <c r="X20" i="2"/>
  <c r="Y20" i="2" s="1"/>
  <c r="X19" i="2"/>
  <c r="Y19" i="2" s="1"/>
  <c r="X18" i="2"/>
  <c r="Y18" i="2" s="1"/>
  <c r="X17" i="2"/>
  <c r="Y17" i="2" s="1"/>
  <c r="X16" i="2"/>
  <c r="Y16" i="2" s="1"/>
  <c r="X15" i="2"/>
  <c r="Y15" i="2" s="1"/>
  <c r="X14" i="2"/>
  <c r="Y14" i="2" s="1"/>
  <c r="X13" i="2"/>
  <c r="Y13" i="2" s="1"/>
  <c r="X12" i="2"/>
  <c r="Y12" i="2" s="1"/>
  <c r="X11" i="2"/>
  <c r="Y11" i="2" s="1"/>
  <c r="X10" i="2"/>
  <c r="Y10" i="2" s="1"/>
  <c r="X9" i="2"/>
  <c r="Y9" i="2" s="1"/>
  <c r="X8" i="2"/>
  <c r="Y8" i="2" s="1"/>
  <c r="X7" i="2"/>
  <c r="Y7" i="2" s="1"/>
  <c r="X6" i="2"/>
  <c r="Y6" i="2" s="1"/>
  <c r="Y5" i="2"/>
  <c r="X33" i="4"/>
  <c r="Y33" i="4" s="1"/>
  <c r="X32" i="4"/>
  <c r="Y32" i="4" s="1"/>
  <c r="X31" i="4"/>
  <c r="Y31" i="4" s="1"/>
  <c r="X30" i="4"/>
  <c r="Y30" i="4" s="1"/>
  <c r="X29" i="4"/>
  <c r="Y29" i="4" s="1"/>
  <c r="X28" i="4"/>
  <c r="Y28" i="4" s="1"/>
  <c r="X27" i="4"/>
  <c r="Y27" i="4" s="1"/>
  <c r="X26" i="4"/>
  <c r="Y26" i="4" s="1"/>
  <c r="X25" i="4"/>
  <c r="Y25" i="4" s="1"/>
  <c r="X24" i="4"/>
  <c r="Y24" i="4" s="1"/>
  <c r="X23" i="4"/>
  <c r="Y23" i="4" s="1"/>
  <c r="X22" i="4"/>
  <c r="Y22" i="4" s="1"/>
  <c r="X21" i="4"/>
  <c r="Y21" i="4" s="1"/>
  <c r="X20" i="4"/>
  <c r="Y20" i="4" s="1"/>
  <c r="X19" i="4"/>
  <c r="Y19" i="4" s="1"/>
  <c r="X18" i="4"/>
  <c r="Y18" i="4" s="1"/>
  <c r="X17" i="4"/>
  <c r="Y17" i="4" s="1"/>
  <c r="X16" i="4"/>
  <c r="Y16" i="4" s="1"/>
  <c r="X15" i="4"/>
  <c r="Y15" i="4" s="1"/>
  <c r="X14" i="4"/>
  <c r="Y14" i="4" s="1"/>
  <c r="X13" i="4"/>
  <c r="Y13" i="4" s="1"/>
  <c r="X12" i="4"/>
  <c r="Y12" i="4" s="1"/>
  <c r="X11" i="4"/>
  <c r="Y11" i="4" s="1"/>
  <c r="X10" i="4"/>
  <c r="Y10" i="4" s="1"/>
  <c r="X9" i="4"/>
  <c r="Y9" i="4" s="1"/>
  <c r="X8" i="4"/>
  <c r="Y8" i="4" s="1"/>
  <c r="X7" i="4"/>
  <c r="Y7" i="4" s="1"/>
  <c r="X6" i="4"/>
  <c r="Y6" i="4" s="1"/>
  <c r="X33" i="3"/>
  <c r="Y33" i="3" s="1"/>
  <c r="X32" i="3"/>
  <c r="Y32" i="3" s="1"/>
  <c r="X31" i="3"/>
  <c r="Y31" i="3" s="1"/>
  <c r="X30" i="3"/>
  <c r="Y30" i="3" s="1"/>
  <c r="X29" i="3"/>
  <c r="Y29" i="3" s="1"/>
  <c r="X28" i="3"/>
  <c r="Y28" i="3" s="1"/>
  <c r="X27" i="3"/>
  <c r="Y27" i="3" s="1"/>
  <c r="X26" i="3"/>
  <c r="Y26" i="3" s="1"/>
  <c r="X25" i="3"/>
  <c r="Y25" i="3" s="1"/>
  <c r="X24" i="3"/>
  <c r="Y24" i="3" s="1"/>
  <c r="X23" i="3"/>
  <c r="Y23" i="3" s="1"/>
  <c r="X22" i="3"/>
  <c r="Y22" i="3" s="1"/>
  <c r="X21" i="3"/>
  <c r="Y21" i="3" s="1"/>
  <c r="X20" i="3"/>
  <c r="Y20" i="3" s="1"/>
  <c r="X19" i="3"/>
  <c r="Y19" i="3" s="1"/>
  <c r="X18" i="3"/>
  <c r="Y18" i="3" s="1"/>
  <c r="X17" i="3"/>
  <c r="Y17" i="3" s="1"/>
  <c r="X16" i="3"/>
  <c r="Y16" i="3" s="1"/>
  <c r="X15" i="3"/>
  <c r="Y15" i="3" s="1"/>
  <c r="X14" i="3"/>
  <c r="Y14" i="3" s="1"/>
  <c r="X13" i="3"/>
  <c r="Y13" i="3" s="1"/>
  <c r="X12" i="3"/>
  <c r="Y12" i="3" s="1"/>
  <c r="X11" i="3"/>
  <c r="Y11" i="3" s="1"/>
  <c r="X10" i="3"/>
  <c r="Y10" i="3" s="1"/>
  <c r="X9" i="3"/>
  <c r="Y9" i="3" s="1"/>
  <c r="X8" i="3"/>
  <c r="Y8" i="3" s="1"/>
  <c r="X7" i="3"/>
  <c r="Y7" i="3" s="1"/>
  <c r="X6" i="3"/>
  <c r="Y6" i="3" s="1"/>
  <c r="Y5" i="3"/>
  <c r="X33" i="5"/>
  <c r="Y33" i="5" s="1"/>
  <c r="X32" i="5"/>
  <c r="Y32" i="5" s="1"/>
  <c r="X31" i="5"/>
  <c r="Y31" i="5" s="1"/>
  <c r="X30" i="5"/>
  <c r="Y30" i="5" s="1"/>
  <c r="X29" i="5"/>
  <c r="Y29" i="5" s="1"/>
  <c r="X28" i="5"/>
  <c r="Y28" i="5" s="1"/>
  <c r="X27" i="5"/>
  <c r="Y27" i="5" s="1"/>
  <c r="X26" i="5"/>
  <c r="Y26" i="5" s="1"/>
  <c r="X25" i="5"/>
  <c r="Y25" i="5" s="1"/>
  <c r="X24" i="5"/>
  <c r="Y24" i="5" s="1"/>
  <c r="X23" i="5"/>
  <c r="Y23" i="5" s="1"/>
  <c r="X22" i="5"/>
  <c r="Y22" i="5" s="1"/>
  <c r="X21" i="5"/>
  <c r="Y21" i="5" s="1"/>
  <c r="X20" i="5"/>
  <c r="Y20" i="5" s="1"/>
  <c r="X19" i="5"/>
  <c r="Y19" i="5" s="1"/>
  <c r="X18" i="5"/>
  <c r="Y18" i="5" s="1"/>
  <c r="X17" i="5"/>
  <c r="Y17" i="5" s="1"/>
  <c r="X16" i="5"/>
  <c r="Y16" i="5" s="1"/>
  <c r="X15" i="5"/>
  <c r="Y15" i="5" s="1"/>
  <c r="X14" i="5"/>
  <c r="Y14" i="5" s="1"/>
  <c r="X13" i="5"/>
  <c r="Y13" i="5" s="1"/>
  <c r="X12" i="5"/>
  <c r="Y12" i="5" s="1"/>
  <c r="X11" i="5"/>
  <c r="Y11" i="5" s="1"/>
  <c r="X10" i="5"/>
  <c r="Y10" i="5" s="1"/>
  <c r="X9" i="5"/>
  <c r="Y9" i="5" s="1"/>
  <c r="X8" i="5"/>
  <c r="Y8" i="5" s="1"/>
  <c r="X7" i="5"/>
  <c r="Y7" i="5" s="1"/>
  <c r="X6" i="5"/>
  <c r="Y6" i="5" s="1"/>
  <c r="Y5" i="5"/>
  <c r="X33" i="6"/>
  <c r="Y33" i="6" s="1"/>
  <c r="X32" i="6"/>
  <c r="Y32" i="6" s="1"/>
  <c r="X31" i="6"/>
  <c r="Y31" i="6" s="1"/>
  <c r="X30" i="6"/>
  <c r="Y30" i="6" s="1"/>
  <c r="X29" i="6"/>
  <c r="Y29" i="6" s="1"/>
  <c r="X28" i="6"/>
  <c r="Y28" i="6" s="1"/>
  <c r="X27" i="6"/>
  <c r="Y27" i="6" s="1"/>
  <c r="X26" i="6"/>
  <c r="Y26" i="6" s="1"/>
  <c r="X25" i="6"/>
  <c r="Y25" i="6" s="1"/>
  <c r="X24" i="6"/>
  <c r="Y24" i="6" s="1"/>
  <c r="X23" i="6"/>
  <c r="Y23" i="6" s="1"/>
  <c r="X22" i="6"/>
  <c r="Y22" i="6" s="1"/>
  <c r="X21" i="6"/>
  <c r="Y21" i="6" s="1"/>
  <c r="X20" i="6"/>
  <c r="Y20" i="6" s="1"/>
  <c r="X19" i="6"/>
  <c r="Y19" i="6" s="1"/>
  <c r="X18" i="6"/>
  <c r="Y18" i="6" s="1"/>
  <c r="X17" i="6"/>
  <c r="Y17" i="6" s="1"/>
  <c r="X16" i="6"/>
  <c r="Y16" i="6" s="1"/>
  <c r="X15" i="6"/>
  <c r="Y15" i="6" s="1"/>
  <c r="X14" i="6"/>
  <c r="Y14" i="6" s="1"/>
  <c r="X13" i="6"/>
  <c r="Y13" i="6" s="1"/>
  <c r="X12" i="6"/>
  <c r="Y12" i="6" s="1"/>
  <c r="X11" i="6"/>
  <c r="Y11" i="6" s="1"/>
  <c r="X10" i="6"/>
  <c r="Y10" i="6" s="1"/>
  <c r="X9" i="6"/>
  <c r="Y9" i="6" s="1"/>
  <c r="X8" i="6"/>
  <c r="Y8" i="6" s="1"/>
  <c r="X7" i="6"/>
  <c r="Y7" i="6" s="1"/>
  <c r="X6" i="6"/>
  <c r="Y6" i="6" s="1"/>
  <c r="X33" i="12"/>
  <c r="Y33" i="12" s="1"/>
  <c r="X32" i="12"/>
  <c r="Y32" i="12" s="1"/>
  <c r="X31" i="12"/>
  <c r="Y31" i="12" s="1"/>
  <c r="X30" i="12"/>
  <c r="Y30" i="12" s="1"/>
  <c r="X29" i="12"/>
  <c r="Y29" i="12" s="1"/>
  <c r="X28" i="12"/>
  <c r="Y28" i="12" s="1"/>
  <c r="X27" i="12"/>
  <c r="Y27" i="12" s="1"/>
  <c r="X26" i="12"/>
  <c r="Y26" i="12" s="1"/>
  <c r="X25" i="12"/>
  <c r="Y25" i="12" s="1"/>
  <c r="X24" i="12"/>
  <c r="Y24" i="12" s="1"/>
  <c r="X23" i="12"/>
  <c r="Y23" i="12" s="1"/>
  <c r="X22" i="12"/>
  <c r="Y22" i="12" s="1"/>
  <c r="X21" i="12"/>
  <c r="Y21" i="12" s="1"/>
  <c r="X20" i="12"/>
  <c r="Y20" i="12" s="1"/>
  <c r="X19" i="12"/>
  <c r="Y19" i="12" s="1"/>
  <c r="X18" i="12"/>
  <c r="Y18" i="12" s="1"/>
  <c r="X17" i="12"/>
  <c r="Y17" i="12" s="1"/>
  <c r="X16" i="12"/>
  <c r="Y16" i="12" s="1"/>
  <c r="X15" i="12"/>
  <c r="Y15" i="12" s="1"/>
  <c r="X14" i="12"/>
  <c r="Y14" i="12" s="1"/>
  <c r="X13" i="12"/>
  <c r="Y13" i="12" s="1"/>
  <c r="X12" i="12"/>
  <c r="Y12" i="12" s="1"/>
  <c r="X11" i="12"/>
  <c r="Y11" i="12" s="1"/>
  <c r="X10" i="12"/>
  <c r="Y10" i="12" s="1"/>
  <c r="X9" i="12"/>
  <c r="Y9" i="12" s="1"/>
  <c r="X8" i="12"/>
  <c r="Y8" i="12" s="1"/>
  <c r="X7" i="12"/>
  <c r="Y7" i="12" s="1"/>
  <c r="X6" i="12"/>
  <c r="Y6" i="12" s="1"/>
  <c r="X33" i="1"/>
  <c r="Y33" i="1" s="1"/>
  <c r="X32" i="1"/>
  <c r="Y32" i="1" s="1"/>
  <c r="X31" i="1"/>
  <c r="Y31" i="1" s="1"/>
  <c r="X30" i="1"/>
  <c r="Y30" i="1" s="1"/>
  <c r="X29" i="1"/>
  <c r="Y29" i="1" s="1"/>
  <c r="X28" i="1"/>
  <c r="Y28" i="1" s="1"/>
  <c r="X27" i="1"/>
  <c r="Y27" i="1" s="1"/>
  <c r="X26" i="1"/>
  <c r="Y26" i="1" s="1"/>
  <c r="X25" i="1"/>
  <c r="Y25" i="1" s="1"/>
  <c r="X24" i="1"/>
  <c r="Y24" i="1" s="1"/>
  <c r="X23" i="1"/>
  <c r="Y23" i="1" s="1"/>
  <c r="X22" i="1"/>
  <c r="Y22" i="1" s="1"/>
  <c r="X21" i="1"/>
  <c r="Y21" i="1" s="1"/>
  <c r="X20" i="1"/>
  <c r="Y20" i="1" s="1"/>
  <c r="X19" i="1"/>
  <c r="Y19" i="1" s="1"/>
  <c r="X18" i="1"/>
  <c r="Y18" i="1" s="1"/>
  <c r="X17" i="1"/>
  <c r="Y17" i="1" s="1"/>
  <c r="X16" i="1"/>
  <c r="Y16" i="1" s="1"/>
  <c r="X15" i="1"/>
  <c r="Y15" i="1" s="1"/>
  <c r="X14" i="1"/>
  <c r="Y14" i="1" s="1"/>
  <c r="X13" i="1"/>
  <c r="Y13" i="1" s="1"/>
  <c r="X12" i="1"/>
  <c r="Y12" i="1" s="1"/>
  <c r="X11" i="1"/>
  <c r="Y11" i="1" s="1"/>
  <c r="X10" i="1"/>
  <c r="Y10" i="1" s="1"/>
  <c r="X9" i="1"/>
  <c r="Y9" i="1" s="1"/>
  <c r="X8" i="1"/>
  <c r="Y8" i="1" s="1"/>
  <c r="X7" i="1"/>
  <c r="Y7" i="1" s="1"/>
  <c r="X6" i="1"/>
  <c r="Y6" i="1" s="1"/>
  <c r="Y5" i="1"/>
  <c r="S33" i="2"/>
  <c r="T33" i="2" s="1"/>
  <c r="S32" i="2"/>
  <c r="T32" i="2" s="1"/>
  <c r="S31" i="2"/>
  <c r="T31" i="2" s="1"/>
  <c r="S30" i="2"/>
  <c r="T30" i="2" s="1"/>
  <c r="S29" i="2"/>
  <c r="T29" i="2" s="1"/>
  <c r="S28" i="2"/>
  <c r="T28" i="2" s="1"/>
  <c r="S27" i="2"/>
  <c r="T27" i="2" s="1"/>
  <c r="S26" i="2"/>
  <c r="T26" i="2" s="1"/>
  <c r="S25" i="2"/>
  <c r="T25" i="2" s="1"/>
  <c r="S24" i="2"/>
  <c r="T24" i="2" s="1"/>
  <c r="S23" i="2"/>
  <c r="T23" i="2" s="1"/>
  <c r="S22" i="2"/>
  <c r="T22" i="2" s="1"/>
  <c r="S21" i="2"/>
  <c r="T21" i="2" s="1"/>
  <c r="S20" i="2"/>
  <c r="T20" i="2" s="1"/>
  <c r="S19" i="2"/>
  <c r="T19" i="2" s="1"/>
  <c r="S18" i="2"/>
  <c r="T18" i="2" s="1"/>
  <c r="S17" i="2"/>
  <c r="T17" i="2" s="1"/>
  <c r="S16" i="2"/>
  <c r="T16" i="2" s="1"/>
  <c r="S15" i="2"/>
  <c r="T15" i="2" s="1"/>
  <c r="S14" i="2"/>
  <c r="T14" i="2" s="1"/>
  <c r="S13" i="2"/>
  <c r="T13" i="2" s="1"/>
  <c r="S12" i="2"/>
  <c r="T12" i="2" s="1"/>
  <c r="S11" i="2"/>
  <c r="T11" i="2" s="1"/>
  <c r="S10" i="2"/>
  <c r="T10" i="2" s="1"/>
  <c r="S9" i="2"/>
  <c r="T9" i="2" s="1"/>
  <c r="S8" i="2"/>
  <c r="T8" i="2" s="1"/>
  <c r="S7" i="2"/>
  <c r="T7" i="2" s="1"/>
  <c r="S6" i="2"/>
  <c r="T6" i="2" s="1"/>
  <c r="S5" i="2"/>
  <c r="T5" i="2" s="1"/>
  <c r="S33" i="4"/>
  <c r="T33" i="4" s="1"/>
  <c r="S32" i="4"/>
  <c r="T32" i="4" s="1"/>
  <c r="S31" i="4"/>
  <c r="T31" i="4" s="1"/>
  <c r="S30" i="4"/>
  <c r="T30" i="4" s="1"/>
  <c r="S29" i="4"/>
  <c r="T29" i="4" s="1"/>
  <c r="S28" i="4"/>
  <c r="T28" i="4" s="1"/>
  <c r="S27" i="4"/>
  <c r="T27" i="4" s="1"/>
  <c r="S26" i="4"/>
  <c r="T26" i="4" s="1"/>
  <c r="S25" i="4"/>
  <c r="T25" i="4" s="1"/>
  <c r="S24" i="4"/>
  <c r="T24" i="4" s="1"/>
  <c r="S23" i="4"/>
  <c r="T23" i="4" s="1"/>
  <c r="S22" i="4"/>
  <c r="T22" i="4" s="1"/>
  <c r="S21" i="4"/>
  <c r="T21" i="4" s="1"/>
  <c r="S20" i="4"/>
  <c r="T20" i="4" s="1"/>
  <c r="S19" i="4"/>
  <c r="T19" i="4" s="1"/>
  <c r="S18" i="4"/>
  <c r="T18" i="4" s="1"/>
  <c r="S17" i="4"/>
  <c r="T17" i="4" s="1"/>
  <c r="S16" i="4"/>
  <c r="T16" i="4" s="1"/>
  <c r="S15" i="4"/>
  <c r="T15" i="4" s="1"/>
  <c r="S14" i="4"/>
  <c r="T14" i="4" s="1"/>
  <c r="S13" i="4"/>
  <c r="T13" i="4" s="1"/>
  <c r="S12" i="4"/>
  <c r="T12" i="4" s="1"/>
  <c r="S11" i="4"/>
  <c r="T11" i="4" s="1"/>
  <c r="S10" i="4"/>
  <c r="T10" i="4" s="1"/>
  <c r="S9" i="4"/>
  <c r="T9" i="4" s="1"/>
  <c r="S8" i="4"/>
  <c r="T8" i="4" s="1"/>
  <c r="S7" i="4"/>
  <c r="T7" i="4" s="1"/>
  <c r="S6" i="4"/>
  <c r="T6" i="4" s="1"/>
  <c r="S5" i="4"/>
  <c r="T5" i="4" s="1"/>
  <c r="S33" i="3"/>
  <c r="T33" i="3" s="1"/>
  <c r="S32" i="3"/>
  <c r="T32" i="3" s="1"/>
  <c r="S31" i="3"/>
  <c r="T31" i="3" s="1"/>
  <c r="S30" i="3"/>
  <c r="T30" i="3" s="1"/>
  <c r="S29" i="3"/>
  <c r="T29" i="3" s="1"/>
  <c r="S28" i="3"/>
  <c r="T28" i="3" s="1"/>
  <c r="S27" i="3"/>
  <c r="T27" i="3" s="1"/>
  <c r="S26" i="3"/>
  <c r="T26" i="3" s="1"/>
  <c r="S25" i="3"/>
  <c r="T25" i="3" s="1"/>
  <c r="S24" i="3"/>
  <c r="T24" i="3" s="1"/>
  <c r="S23" i="3"/>
  <c r="T23" i="3" s="1"/>
  <c r="S22" i="3"/>
  <c r="T22" i="3" s="1"/>
  <c r="S21" i="3"/>
  <c r="T21" i="3" s="1"/>
  <c r="S20" i="3"/>
  <c r="T20" i="3" s="1"/>
  <c r="S19" i="3"/>
  <c r="T19" i="3" s="1"/>
  <c r="S18" i="3"/>
  <c r="T18" i="3" s="1"/>
  <c r="S17" i="3"/>
  <c r="T17" i="3" s="1"/>
  <c r="S16" i="3"/>
  <c r="T16" i="3" s="1"/>
  <c r="S15" i="3"/>
  <c r="T15" i="3" s="1"/>
  <c r="S14" i="3"/>
  <c r="T14" i="3" s="1"/>
  <c r="S13" i="3"/>
  <c r="T13" i="3" s="1"/>
  <c r="S12" i="3"/>
  <c r="T12" i="3" s="1"/>
  <c r="S11" i="3"/>
  <c r="T11" i="3" s="1"/>
  <c r="S10" i="3"/>
  <c r="T10" i="3" s="1"/>
  <c r="S9" i="3"/>
  <c r="T9" i="3" s="1"/>
  <c r="S8" i="3"/>
  <c r="T8" i="3" s="1"/>
  <c r="S7" i="3"/>
  <c r="T7" i="3" s="1"/>
  <c r="S6" i="3"/>
  <c r="T6" i="3" s="1"/>
  <c r="S5" i="3"/>
  <c r="T5" i="3" s="1"/>
  <c r="S33" i="5"/>
  <c r="T33" i="5" s="1"/>
  <c r="S32" i="5"/>
  <c r="T32" i="5" s="1"/>
  <c r="S31" i="5"/>
  <c r="T31" i="5" s="1"/>
  <c r="S30" i="5"/>
  <c r="T30" i="5" s="1"/>
  <c r="S29" i="5"/>
  <c r="T29" i="5" s="1"/>
  <c r="S28" i="5"/>
  <c r="T28" i="5" s="1"/>
  <c r="S27" i="5"/>
  <c r="T27" i="5" s="1"/>
  <c r="S26" i="5"/>
  <c r="T26" i="5" s="1"/>
  <c r="S25" i="5"/>
  <c r="T25" i="5" s="1"/>
  <c r="S24" i="5"/>
  <c r="T24" i="5" s="1"/>
  <c r="S23" i="5"/>
  <c r="T23" i="5" s="1"/>
  <c r="S22" i="5"/>
  <c r="T22" i="5" s="1"/>
  <c r="S21" i="5"/>
  <c r="T21" i="5" s="1"/>
  <c r="S20" i="5"/>
  <c r="T20" i="5" s="1"/>
  <c r="S19" i="5"/>
  <c r="T19" i="5" s="1"/>
  <c r="S18" i="5"/>
  <c r="T18" i="5" s="1"/>
  <c r="S17" i="5"/>
  <c r="T17" i="5" s="1"/>
  <c r="S16" i="5"/>
  <c r="T16" i="5" s="1"/>
  <c r="S15" i="5"/>
  <c r="T15" i="5" s="1"/>
  <c r="S14" i="5"/>
  <c r="T14" i="5" s="1"/>
  <c r="S13" i="5"/>
  <c r="T13" i="5" s="1"/>
  <c r="S12" i="5"/>
  <c r="T12" i="5" s="1"/>
  <c r="S11" i="5"/>
  <c r="T11" i="5" s="1"/>
  <c r="S10" i="5"/>
  <c r="T10" i="5" s="1"/>
  <c r="S9" i="5"/>
  <c r="T9" i="5" s="1"/>
  <c r="S8" i="5"/>
  <c r="T8" i="5" s="1"/>
  <c r="S7" i="5"/>
  <c r="T7" i="5" s="1"/>
  <c r="S6" i="5"/>
  <c r="T6" i="5" s="1"/>
  <c r="S5" i="5"/>
  <c r="T5" i="5" s="1"/>
  <c r="S33" i="6"/>
  <c r="T33" i="6" s="1"/>
  <c r="S32" i="6"/>
  <c r="T32" i="6" s="1"/>
  <c r="S31" i="6"/>
  <c r="T31" i="6" s="1"/>
  <c r="S30" i="6"/>
  <c r="T30" i="6" s="1"/>
  <c r="S29" i="6"/>
  <c r="T29" i="6" s="1"/>
  <c r="S28" i="6"/>
  <c r="T28" i="6" s="1"/>
  <c r="S27" i="6"/>
  <c r="T27" i="6" s="1"/>
  <c r="S26" i="6"/>
  <c r="T26" i="6" s="1"/>
  <c r="S25" i="6"/>
  <c r="T25" i="6" s="1"/>
  <c r="S24" i="6"/>
  <c r="T24" i="6" s="1"/>
  <c r="S23" i="6"/>
  <c r="T23" i="6" s="1"/>
  <c r="S22" i="6"/>
  <c r="T22" i="6" s="1"/>
  <c r="S21" i="6"/>
  <c r="T21" i="6" s="1"/>
  <c r="S20" i="6"/>
  <c r="T20" i="6" s="1"/>
  <c r="S19" i="6"/>
  <c r="T19" i="6" s="1"/>
  <c r="S18" i="6"/>
  <c r="T18" i="6" s="1"/>
  <c r="S17" i="6"/>
  <c r="T17" i="6" s="1"/>
  <c r="S16" i="6"/>
  <c r="T16" i="6" s="1"/>
  <c r="S15" i="6"/>
  <c r="T15" i="6" s="1"/>
  <c r="S14" i="6"/>
  <c r="T14" i="6" s="1"/>
  <c r="S13" i="6"/>
  <c r="T13" i="6" s="1"/>
  <c r="S12" i="6"/>
  <c r="T12" i="6" s="1"/>
  <c r="S11" i="6"/>
  <c r="T11" i="6" s="1"/>
  <c r="S10" i="6"/>
  <c r="T10" i="6" s="1"/>
  <c r="S9" i="6"/>
  <c r="T9" i="6" s="1"/>
  <c r="S8" i="6"/>
  <c r="T8" i="6" s="1"/>
  <c r="S7" i="6"/>
  <c r="T7" i="6" s="1"/>
  <c r="S6" i="6"/>
  <c r="T6" i="6" s="1"/>
  <c r="S5" i="6"/>
  <c r="T5" i="6" s="1"/>
  <c r="S33" i="12"/>
  <c r="T33" i="12" s="1"/>
  <c r="S32" i="12"/>
  <c r="T32" i="12" s="1"/>
  <c r="S31" i="12"/>
  <c r="T31" i="12" s="1"/>
  <c r="S30" i="12"/>
  <c r="T30" i="12" s="1"/>
  <c r="S29" i="12"/>
  <c r="T29" i="12" s="1"/>
  <c r="S28" i="12"/>
  <c r="T28" i="12" s="1"/>
  <c r="S27" i="12"/>
  <c r="T27" i="12" s="1"/>
  <c r="S26" i="12"/>
  <c r="T26" i="12" s="1"/>
  <c r="S25" i="12"/>
  <c r="T25" i="12" s="1"/>
  <c r="S24" i="12"/>
  <c r="T24" i="12" s="1"/>
  <c r="S23" i="12"/>
  <c r="T23" i="12" s="1"/>
  <c r="S22" i="12"/>
  <c r="T22" i="12" s="1"/>
  <c r="S21" i="12"/>
  <c r="T21" i="12" s="1"/>
  <c r="S20" i="12"/>
  <c r="T20" i="12" s="1"/>
  <c r="S19" i="12"/>
  <c r="T19" i="12" s="1"/>
  <c r="S18" i="12"/>
  <c r="T18" i="12" s="1"/>
  <c r="S17" i="12"/>
  <c r="T17" i="12" s="1"/>
  <c r="S16" i="12"/>
  <c r="T16" i="12" s="1"/>
  <c r="S15" i="12"/>
  <c r="T15" i="12" s="1"/>
  <c r="S14" i="12"/>
  <c r="T14" i="12" s="1"/>
  <c r="S13" i="12"/>
  <c r="T13" i="12" s="1"/>
  <c r="S12" i="12"/>
  <c r="T12" i="12" s="1"/>
  <c r="S11" i="12"/>
  <c r="T11" i="12" s="1"/>
  <c r="S10" i="12"/>
  <c r="T10" i="12" s="1"/>
  <c r="S9" i="12"/>
  <c r="T9" i="12" s="1"/>
  <c r="S8" i="12"/>
  <c r="T8" i="12" s="1"/>
  <c r="S7" i="12"/>
  <c r="T7" i="12" s="1"/>
  <c r="S6" i="12"/>
  <c r="T6" i="12" s="1"/>
  <c r="S5" i="12"/>
  <c r="T5" i="12" s="1"/>
  <c r="S33" i="1"/>
  <c r="T33" i="1" s="1"/>
  <c r="S32" i="1"/>
  <c r="T32" i="1" s="1"/>
  <c r="S31" i="1"/>
  <c r="T31" i="1" s="1"/>
  <c r="S30" i="1"/>
  <c r="T30" i="1" s="1"/>
  <c r="S29" i="1"/>
  <c r="T29" i="1" s="1"/>
  <c r="S28" i="1"/>
  <c r="T28" i="1" s="1"/>
  <c r="S27" i="1"/>
  <c r="T27" i="1" s="1"/>
  <c r="S26" i="1"/>
  <c r="T26" i="1" s="1"/>
  <c r="S25" i="1"/>
  <c r="T25" i="1" s="1"/>
  <c r="S24" i="1"/>
  <c r="T24" i="1" s="1"/>
  <c r="S23" i="1"/>
  <c r="T23" i="1" s="1"/>
  <c r="S22" i="1"/>
  <c r="T22" i="1" s="1"/>
  <c r="S21" i="1"/>
  <c r="T21" i="1" s="1"/>
  <c r="S20" i="1"/>
  <c r="T20" i="1" s="1"/>
  <c r="S19" i="1"/>
  <c r="T19" i="1" s="1"/>
  <c r="S18" i="1"/>
  <c r="T18" i="1" s="1"/>
  <c r="S17" i="1"/>
  <c r="T17" i="1" s="1"/>
  <c r="S16" i="1"/>
  <c r="T16" i="1" s="1"/>
  <c r="S15" i="1"/>
  <c r="T15" i="1" s="1"/>
  <c r="S14" i="1"/>
  <c r="T14" i="1" s="1"/>
  <c r="S13" i="1"/>
  <c r="T13" i="1" s="1"/>
  <c r="S12" i="1"/>
  <c r="T12" i="1" s="1"/>
  <c r="S11" i="1"/>
  <c r="T11" i="1" s="1"/>
  <c r="S10" i="1"/>
  <c r="T10" i="1" s="1"/>
  <c r="S9" i="1"/>
  <c r="T9" i="1" s="1"/>
  <c r="S8" i="1"/>
  <c r="T8" i="1" s="1"/>
  <c r="S7" i="1"/>
  <c r="T7" i="1" s="1"/>
  <c r="S6" i="1"/>
  <c r="T6" i="1" s="1"/>
  <c r="S5" i="1"/>
  <c r="T5" i="1" s="1"/>
  <c r="N5" i="2"/>
  <c r="O5" i="2" s="1"/>
  <c r="N5" i="4"/>
  <c r="O5" i="4" s="1"/>
  <c r="N5" i="3"/>
  <c r="O5" i="3" s="1"/>
  <c r="N5" i="5"/>
  <c r="O5" i="5" s="1"/>
  <c r="N5" i="6"/>
  <c r="O5" i="6" s="1"/>
  <c r="N5" i="12"/>
  <c r="O5" i="12" s="1"/>
  <c r="N5" i="1"/>
  <c r="O5" i="1" s="1"/>
  <c r="N6" i="2"/>
  <c r="N7" i="2"/>
  <c r="O7" i="2" s="1"/>
  <c r="N8" i="2"/>
  <c r="O8" i="2" s="1"/>
  <c r="N9" i="2"/>
  <c r="O9" i="2" s="1"/>
  <c r="N10" i="2"/>
  <c r="O10" i="2" s="1"/>
  <c r="N11" i="2"/>
  <c r="O11" i="2" s="1"/>
  <c r="N12" i="2"/>
  <c r="O12" i="2" s="1"/>
  <c r="N13" i="2"/>
  <c r="O13" i="2" s="1"/>
  <c r="N14" i="2"/>
  <c r="O14" i="2" s="1"/>
  <c r="N15" i="2"/>
  <c r="O15" i="2" s="1"/>
  <c r="N16" i="2"/>
  <c r="O16" i="2" s="1"/>
  <c r="N17" i="2"/>
  <c r="O17" i="2" s="1"/>
  <c r="N18" i="2"/>
  <c r="O18" i="2" s="1"/>
  <c r="N19" i="2"/>
  <c r="O19" i="2" s="1"/>
  <c r="N20" i="2"/>
  <c r="N21" i="2"/>
  <c r="O21" i="2" s="1"/>
  <c r="N22" i="2"/>
  <c r="O22" i="2" s="1"/>
  <c r="N23" i="2"/>
  <c r="O23" i="2" s="1"/>
  <c r="N24" i="2"/>
  <c r="O24" i="2" s="1"/>
  <c r="N25" i="2"/>
  <c r="O25" i="2" s="1"/>
  <c r="N26" i="2"/>
  <c r="O26" i="2" s="1"/>
  <c r="N27" i="2"/>
  <c r="O27" i="2" s="1"/>
  <c r="N28" i="2"/>
  <c r="O28" i="2" s="1"/>
  <c r="N29" i="2"/>
  <c r="O29" i="2" s="1"/>
  <c r="N30" i="2"/>
  <c r="O30" i="2" s="1"/>
  <c r="N31" i="2"/>
  <c r="O31" i="2" s="1"/>
  <c r="N32" i="2"/>
  <c r="O32" i="2" s="1"/>
  <c r="N33" i="2"/>
  <c r="O33" i="2" s="1"/>
  <c r="N6" i="4"/>
  <c r="O6" i="4" s="1"/>
  <c r="N7" i="4"/>
  <c r="O7" i="4" s="1"/>
  <c r="N8" i="4"/>
  <c r="O8" i="4" s="1"/>
  <c r="N9" i="4"/>
  <c r="O9" i="4" s="1"/>
  <c r="N10" i="4"/>
  <c r="O10" i="4" s="1"/>
  <c r="N11" i="4"/>
  <c r="O11" i="4" s="1"/>
  <c r="N12" i="4"/>
  <c r="O12" i="4" s="1"/>
  <c r="N13" i="4"/>
  <c r="O13" i="4" s="1"/>
  <c r="N14" i="4"/>
  <c r="O14" i="4" s="1"/>
  <c r="N15" i="4"/>
  <c r="O15" i="4" s="1"/>
  <c r="N16" i="4"/>
  <c r="O16" i="4" s="1"/>
  <c r="N17" i="4"/>
  <c r="O17" i="4" s="1"/>
  <c r="N18" i="4"/>
  <c r="O18" i="4" s="1"/>
  <c r="N19" i="4"/>
  <c r="O19" i="4" s="1"/>
  <c r="N20" i="4"/>
  <c r="O20" i="4" s="1"/>
  <c r="N21" i="4"/>
  <c r="O21" i="4" s="1"/>
  <c r="N22" i="4"/>
  <c r="O22" i="4" s="1"/>
  <c r="N23" i="4"/>
  <c r="O23" i="4" s="1"/>
  <c r="N24" i="4"/>
  <c r="O24" i="4" s="1"/>
  <c r="N25" i="4"/>
  <c r="O25" i="4" s="1"/>
  <c r="N26" i="4"/>
  <c r="O26" i="4" s="1"/>
  <c r="N27" i="4"/>
  <c r="O27" i="4" s="1"/>
  <c r="N28" i="4"/>
  <c r="O28" i="4" s="1"/>
  <c r="N29" i="4"/>
  <c r="O29" i="4" s="1"/>
  <c r="N30" i="4"/>
  <c r="O30" i="4" s="1"/>
  <c r="N31" i="4"/>
  <c r="O31" i="4" s="1"/>
  <c r="N32" i="4"/>
  <c r="O32" i="4" s="1"/>
  <c r="N33" i="4"/>
  <c r="N6" i="3"/>
  <c r="O6" i="3" s="1"/>
  <c r="N7" i="3"/>
  <c r="O7" i="3" s="1"/>
  <c r="N8" i="3"/>
  <c r="O8" i="3" s="1"/>
  <c r="N9" i="3"/>
  <c r="O9" i="3" s="1"/>
  <c r="N10" i="3"/>
  <c r="O10" i="3" s="1"/>
  <c r="N11" i="3"/>
  <c r="O11" i="3" s="1"/>
  <c r="N12" i="3"/>
  <c r="O12" i="3" s="1"/>
  <c r="N13" i="3"/>
  <c r="O13" i="3" s="1"/>
  <c r="N14" i="3"/>
  <c r="O14" i="3" s="1"/>
  <c r="N15" i="3"/>
  <c r="O15" i="3" s="1"/>
  <c r="N16" i="3"/>
  <c r="O16" i="3" s="1"/>
  <c r="N17" i="3"/>
  <c r="O17" i="3" s="1"/>
  <c r="N18" i="3"/>
  <c r="O18" i="3" s="1"/>
  <c r="N19" i="3"/>
  <c r="O19" i="3" s="1"/>
  <c r="N20" i="3"/>
  <c r="O20" i="3" s="1"/>
  <c r="N21" i="3"/>
  <c r="O21" i="3" s="1"/>
  <c r="N22" i="3"/>
  <c r="O22" i="3" s="1"/>
  <c r="N23" i="3"/>
  <c r="O23" i="3" s="1"/>
  <c r="N24" i="3"/>
  <c r="O24" i="3" s="1"/>
  <c r="N25" i="3"/>
  <c r="O25" i="3" s="1"/>
  <c r="N26" i="3"/>
  <c r="O26" i="3" s="1"/>
  <c r="N27" i="3"/>
  <c r="O27" i="3" s="1"/>
  <c r="N28" i="3"/>
  <c r="O28" i="3" s="1"/>
  <c r="N29" i="3"/>
  <c r="O29" i="3" s="1"/>
  <c r="N30" i="3"/>
  <c r="O30" i="3" s="1"/>
  <c r="N31" i="3"/>
  <c r="O31" i="3" s="1"/>
  <c r="N32" i="3"/>
  <c r="O32" i="3" s="1"/>
  <c r="N33" i="3"/>
  <c r="O33" i="3" s="1"/>
  <c r="N6" i="5"/>
  <c r="O6" i="5" s="1"/>
  <c r="N7" i="5"/>
  <c r="O7" i="5" s="1"/>
  <c r="N8" i="5"/>
  <c r="O8" i="5" s="1"/>
  <c r="N9" i="5"/>
  <c r="O9" i="5" s="1"/>
  <c r="N10" i="5"/>
  <c r="O10" i="5" s="1"/>
  <c r="N11" i="5"/>
  <c r="O11" i="5" s="1"/>
  <c r="N12" i="5"/>
  <c r="O12" i="5" s="1"/>
  <c r="N13" i="5"/>
  <c r="O13" i="5" s="1"/>
  <c r="N14" i="5"/>
  <c r="O14" i="5" s="1"/>
  <c r="N15" i="5"/>
  <c r="O15" i="5" s="1"/>
  <c r="N16" i="5"/>
  <c r="O16" i="5" s="1"/>
  <c r="N17" i="5"/>
  <c r="O17" i="5" s="1"/>
  <c r="N18" i="5"/>
  <c r="O18" i="5" s="1"/>
  <c r="N19" i="5"/>
  <c r="O19" i="5" s="1"/>
  <c r="N20" i="5"/>
  <c r="O20" i="5" s="1"/>
  <c r="N21" i="5"/>
  <c r="O21" i="5" s="1"/>
  <c r="N22" i="5"/>
  <c r="O22" i="5" s="1"/>
  <c r="N23" i="5"/>
  <c r="O23" i="5" s="1"/>
  <c r="N24" i="5"/>
  <c r="O24" i="5" s="1"/>
  <c r="N25" i="5"/>
  <c r="O25" i="5" s="1"/>
  <c r="N26" i="5"/>
  <c r="O26" i="5" s="1"/>
  <c r="N27" i="5"/>
  <c r="O27" i="5" s="1"/>
  <c r="N28" i="5"/>
  <c r="O28" i="5" s="1"/>
  <c r="N29" i="5"/>
  <c r="O29" i="5" s="1"/>
  <c r="N30" i="5"/>
  <c r="O30" i="5" s="1"/>
  <c r="N31" i="5"/>
  <c r="O31" i="5" s="1"/>
  <c r="N32" i="5"/>
  <c r="O32" i="5" s="1"/>
  <c r="N33" i="5"/>
  <c r="O33" i="5" s="1"/>
  <c r="N6" i="6"/>
  <c r="N7" i="6"/>
  <c r="O7" i="6" s="1"/>
  <c r="N8" i="6"/>
  <c r="O8" i="6" s="1"/>
  <c r="N9" i="6"/>
  <c r="O9" i="6" s="1"/>
  <c r="N10" i="6"/>
  <c r="O10" i="6" s="1"/>
  <c r="N11" i="6"/>
  <c r="O11" i="6" s="1"/>
  <c r="N12" i="6"/>
  <c r="O12" i="6" s="1"/>
  <c r="N13" i="6"/>
  <c r="O13" i="6" s="1"/>
  <c r="N14" i="6"/>
  <c r="O14" i="6" s="1"/>
  <c r="N15" i="6"/>
  <c r="O15" i="6" s="1"/>
  <c r="N16" i="6"/>
  <c r="O16" i="6" s="1"/>
  <c r="N17" i="6"/>
  <c r="O17" i="6" s="1"/>
  <c r="N18" i="6"/>
  <c r="O18" i="6" s="1"/>
  <c r="N19" i="6"/>
  <c r="O19" i="6" s="1"/>
  <c r="N20" i="6"/>
  <c r="O20" i="6" s="1"/>
  <c r="N21" i="6"/>
  <c r="O21" i="6" s="1"/>
  <c r="N22" i="6"/>
  <c r="O22" i="6" s="1"/>
  <c r="N23" i="6"/>
  <c r="O23" i="6" s="1"/>
  <c r="N24" i="6"/>
  <c r="O24" i="6" s="1"/>
  <c r="N25" i="6"/>
  <c r="O25" i="6" s="1"/>
  <c r="N26" i="6"/>
  <c r="O26" i="6" s="1"/>
  <c r="N27" i="6"/>
  <c r="O27" i="6" s="1"/>
  <c r="N28" i="6"/>
  <c r="O28" i="6" s="1"/>
  <c r="N29" i="6"/>
  <c r="N30" i="6"/>
  <c r="O30" i="6" s="1"/>
  <c r="N31" i="6"/>
  <c r="N32" i="6"/>
  <c r="N33" i="6"/>
  <c r="O33" i="6" s="1"/>
  <c r="N6" i="12"/>
  <c r="O6" i="12" s="1"/>
  <c r="N7" i="12"/>
  <c r="O7" i="12" s="1"/>
  <c r="N8" i="12"/>
  <c r="O8" i="12" s="1"/>
  <c r="N9" i="12"/>
  <c r="O9" i="12" s="1"/>
  <c r="N10" i="12"/>
  <c r="O10" i="12" s="1"/>
  <c r="N11" i="12"/>
  <c r="O11" i="12" s="1"/>
  <c r="N12" i="12"/>
  <c r="O12" i="12" s="1"/>
  <c r="N13" i="12"/>
  <c r="O13" i="12" s="1"/>
  <c r="N14" i="12"/>
  <c r="O14" i="12" s="1"/>
  <c r="N15" i="12"/>
  <c r="O15" i="12" s="1"/>
  <c r="N16" i="12"/>
  <c r="O16" i="12" s="1"/>
  <c r="N17" i="12"/>
  <c r="O17" i="12" s="1"/>
  <c r="N18" i="12"/>
  <c r="O18" i="12" s="1"/>
  <c r="N19" i="12"/>
  <c r="N20" i="12"/>
  <c r="O20" i="12" s="1"/>
  <c r="N21" i="12"/>
  <c r="O21" i="12" s="1"/>
  <c r="N22" i="12"/>
  <c r="O22" i="12" s="1"/>
  <c r="N23" i="12"/>
  <c r="O23" i="12" s="1"/>
  <c r="N24" i="12"/>
  <c r="O24" i="12" s="1"/>
  <c r="N25" i="12"/>
  <c r="O25" i="12" s="1"/>
  <c r="N26" i="12"/>
  <c r="O26" i="12" s="1"/>
  <c r="N27" i="12"/>
  <c r="O27" i="12" s="1"/>
  <c r="N28" i="12"/>
  <c r="O28" i="12" s="1"/>
  <c r="N29" i="12"/>
  <c r="O29" i="12" s="1"/>
  <c r="N30" i="12"/>
  <c r="O30" i="12" s="1"/>
  <c r="N31" i="12"/>
  <c r="O31" i="12" s="1"/>
  <c r="N32" i="12"/>
  <c r="O32" i="12" s="1"/>
  <c r="N33" i="12"/>
  <c r="O33" i="12" s="1"/>
  <c r="N6" i="1"/>
  <c r="O6" i="1" s="1"/>
  <c r="N7" i="1"/>
  <c r="O7" i="1" s="1"/>
  <c r="N8" i="1"/>
  <c r="O8" i="1" s="1"/>
  <c r="N9" i="1"/>
  <c r="O9" i="1" s="1"/>
  <c r="N10" i="1"/>
  <c r="O10" i="1" s="1"/>
  <c r="N11" i="1"/>
  <c r="O11" i="1" s="1"/>
  <c r="N12" i="1"/>
  <c r="O12" i="1" s="1"/>
  <c r="N13" i="1"/>
  <c r="O13" i="1" s="1"/>
  <c r="N14" i="1"/>
  <c r="O14" i="1" s="1"/>
  <c r="N15" i="1"/>
  <c r="O15" i="1" s="1"/>
  <c r="N16" i="1"/>
  <c r="O16" i="1" s="1"/>
  <c r="N17" i="1"/>
  <c r="O17" i="1" s="1"/>
  <c r="N18" i="1"/>
  <c r="O18" i="1" s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 s="1"/>
  <c r="N32" i="1"/>
  <c r="O32" i="1" s="1"/>
  <c r="N33" i="1"/>
  <c r="O33" i="1" s="1"/>
  <c r="O20" i="2"/>
  <c r="O6" i="2"/>
  <c r="O33" i="4"/>
  <c r="O32" i="6"/>
  <c r="O31" i="6"/>
  <c r="O29" i="6"/>
  <c r="O6" i="6"/>
  <c r="O19" i="12"/>
  <c r="I33" i="12"/>
  <c r="J33" i="12" s="1"/>
  <c r="I32" i="12"/>
  <c r="J32" i="12" s="1"/>
  <c r="I31" i="12"/>
  <c r="J31" i="12" s="1"/>
  <c r="I30" i="12"/>
  <c r="J30" i="12" s="1"/>
  <c r="I29" i="12"/>
  <c r="J29" i="12" s="1"/>
  <c r="I28" i="12"/>
  <c r="J28" i="12" s="1"/>
  <c r="I27" i="12"/>
  <c r="J27" i="12" s="1"/>
  <c r="I26" i="12"/>
  <c r="J26" i="12" s="1"/>
  <c r="I25" i="12"/>
  <c r="J25" i="12" s="1"/>
  <c r="I24" i="12"/>
  <c r="J24" i="12" s="1"/>
  <c r="I23" i="12"/>
  <c r="J23" i="12" s="1"/>
  <c r="I22" i="12"/>
  <c r="J22" i="12" s="1"/>
  <c r="I21" i="12"/>
  <c r="J21" i="12" s="1"/>
  <c r="I20" i="12"/>
  <c r="J20" i="12" s="1"/>
  <c r="I19" i="12"/>
  <c r="J19" i="12" s="1"/>
  <c r="I18" i="12"/>
  <c r="J18" i="12" s="1"/>
  <c r="I17" i="12"/>
  <c r="J17" i="12" s="1"/>
  <c r="I16" i="12"/>
  <c r="J16" i="12" s="1"/>
  <c r="I15" i="12"/>
  <c r="J15" i="12" s="1"/>
  <c r="I14" i="12"/>
  <c r="J14" i="12" s="1"/>
  <c r="I13" i="12"/>
  <c r="J13" i="12" s="1"/>
  <c r="I12" i="12"/>
  <c r="J12" i="12" s="1"/>
  <c r="I11" i="12"/>
  <c r="J11" i="12" s="1"/>
  <c r="I10" i="12"/>
  <c r="J10" i="12" s="1"/>
  <c r="I9" i="12"/>
  <c r="J9" i="12" s="1"/>
  <c r="I8" i="12"/>
  <c r="J8" i="12" s="1"/>
  <c r="I7" i="12"/>
  <c r="J7" i="12" s="1"/>
  <c r="I6" i="12"/>
  <c r="J6" i="12" s="1"/>
  <c r="I5" i="12"/>
  <c r="J5" i="12" s="1"/>
  <c r="I33" i="5"/>
  <c r="J33" i="5" s="1"/>
  <c r="I32" i="5"/>
  <c r="J32" i="5" s="1"/>
  <c r="I31" i="5"/>
  <c r="J31" i="5" s="1"/>
  <c r="I30" i="5"/>
  <c r="J30" i="5" s="1"/>
  <c r="I29" i="5"/>
  <c r="J29" i="5" s="1"/>
  <c r="I28" i="5"/>
  <c r="J28" i="5" s="1"/>
  <c r="I27" i="5"/>
  <c r="J27" i="5" s="1"/>
  <c r="I26" i="5"/>
  <c r="J26" i="5" s="1"/>
  <c r="I25" i="5"/>
  <c r="J25" i="5" s="1"/>
  <c r="I24" i="5"/>
  <c r="J24" i="5" s="1"/>
  <c r="I23" i="5"/>
  <c r="J23" i="5" s="1"/>
  <c r="I22" i="5"/>
  <c r="J22" i="5" s="1"/>
  <c r="I21" i="5"/>
  <c r="J21" i="5" s="1"/>
  <c r="I20" i="5"/>
  <c r="J20" i="5" s="1"/>
  <c r="I19" i="5"/>
  <c r="J19" i="5" s="1"/>
  <c r="I18" i="5"/>
  <c r="J18" i="5" s="1"/>
  <c r="I17" i="5"/>
  <c r="J17" i="5" s="1"/>
  <c r="I16" i="5"/>
  <c r="J16" i="5" s="1"/>
  <c r="I15" i="5"/>
  <c r="J15" i="5" s="1"/>
  <c r="I14" i="5"/>
  <c r="J14" i="5" s="1"/>
  <c r="I13" i="5"/>
  <c r="J13" i="5" s="1"/>
  <c r="I12" i="5"/>
  <c r="J12" i="5" s="1"/>
  <c r="I11" i="5"/>
  <c r="J11" i="5" s="1"/>
  <c r="I10" i="5"/>
  <c r="J10" i="5" s="1"/>
  <c r="I9" i="5"/>
  <c r="J9" i="5" s="1"/>
  <c r="I8" i="5"/>
  <c r="J8" i="5" s="1"/>
  <c r="I7" i="5"/>
  <c r="J7" i="5" s="1"/>
  <c r="I6" i="5"/>
  <c r="J6" i="5" s="1"/>
  <c r="I5" i="5"/>
  <c r="J5" i="5" s="1"/>
  <c r="I33" i="3"/>
  <c r="J33" i="3" s="1"/>
  <c r="I32" i="3"/>
  <c r="J32" i="3" s="1"/>
  <c r="I31" i="3"/>
  <c r="J31" i="3" s="1"/>
  <c r="I30" i="3"/>
  <c r="J30" i="3" s="1"/>
  <c r="I29" i="3"/>
  <c r="J29" i="3" s="1"/>
  <c r="I28" i="3"/>
  <c r="J28" i="3" s="1"/>
  <c r="I27" i="3"/>
  <c r="J27" i="3" s="1"/>
  <c r="I26" i="3"/>
  <c r="J26" i="3" s="1"/>
  <c r="I25" i="3"/>
  <c r="J25" i="3" s="1"/>
  <c r="I24" i="3"/>
  <c r="J24" i="3" s="1"/>
  <c r="I23" i="3"/>
  <c r="J23" i="3" s="1"/>
  <c r="I22" i="3"/>
  <c r="J22" i="3" s="1"/>
  <c r="I21" i="3"/>
  <c r="J21" i="3" s="1"/>
  <c r="I20" i="3"/>
  <c r="J20" i="3" s="1"/>
  <c r="I19" i="3"/>
  <c r="J19" i="3" s="1"/>
  <c r="I18" i="3"/>
  <c r="J18" i="3" s="1"/>
  <c r="I17" i="3"/>
  <c r="J17" i="3" s="1"/>
  <c r="I16" i="3"/>
  <c r="J16" i="3" s="1"/>
  <c r="I15" i="3"/>
  <c r="J15" i="3" s="1"/>
  <c r="I14" i="3"/>
  <c r="J14" i="3" s="1"/>
  <c r="I13" i="3"/>
  <c r="J13" i="3" s="1"/>
  <c r="I12" i="3"/>
  <c r="J12" i="3" s="1"/>
  <c r="I11" i="3"/>
  <c r="J11" i="3" s="1"/>
  <c r="I10" i="3"/>
  <c r="J10" i="3" s="1"/>
  <c r="I9" i="3"/>
  <c r="J9" i="3" s="1"/>
  <c r="I8" i="3"/>
  <c r="J8" i="3" s="1"/>
  <c r="I7" i="3"/>
  <c r="J7" i="3" s="1"/>
  <c r="I6" i="3"/>
  <c r="J6" i="3" s="1"/>
  <c r="I5" i="3"/>
  <c r="J5" i="3" s="1"/>
  <c r="I33" i="4"/>
  <c r="J33" i="4" s="1"/>
  <c r="I32" i="4"/>
  <c r="J32" i="4" s="1"/>
  <c r="I31" i="4"/>
  <c r="J31" i="4" s="1"/>
  <c r="I30" i="4"/>
  <c r="J30" i="4" s="1"/>
  <c r="I29" i="4"/>
  <c r="J29" i="4" s="1"/>
  <c r="I28" i="4"/>
  <c r="J28" i="4" s="1"/>
  <c r="I27" i="4"/>
  <c r="J27" i="4" s="1"/>
  <c r="I26" i="4"/>
  <c r="J26" i="4" s="1"/>
  <c r="I25" i="4"/>
  <c r="J25" i="4" s="1"/>
  <c r="I24" i="4"/>
  <c r="J24" i="4" s="1"/>
  <c r="I23" i="4"/>
  <c r="J23" i="4" s="1"/>
  <c r="I22" i="4"/>
  <c r="J22" i="4" s="1"/>
  <c r="I21" i="4"/>
  <c r="J21" i="4" s="1"/>
  <c r="I20" i="4"/>
  <c r="J20" i="4" s="1"/>
  <c r="I19" i="4"/>
  <c r="J19" i="4" s="1"/>
  <c r="I18" i="4"/>
  <c r="J18" i="4" s="1"/>
  <c r="I17" i="4"/>
  <c r="J17" i="4" s="1"/>
  <c r="I16" i="4"/>
  <c r="J16" i="4" s="1"/>
  <c r="I15" i="4"/>
  <c r="J15" i="4" s="1"/>
  <c r="I14" i="4"/>
  <c r="J14" i="4" s="1"/>
  <c r="I13" i="4"/>
  <c r="J13" i="4" s="1"/>
  <c r="I12" i="4"/>
  <c r="J12" i="4" s="1"/>
  <c r="I11" i="4"/>
  <c r="J11" i="4" s="1"/>
  <c r="I10" i="4"/>
  <c r="J10" i="4" s="1"/>
  <c r="I9" i="4"/>
  <c r="J9" i="4" s="1"/>
  <c r="I8" i="4"/>
  <c r="J8" i="4" s="1"/>
  <c r="I7" i="4"/>
  <c r="J7" i="4" s="1"/>
  <c r="I6" i="4"/>
  <c r="J6" i="4" s="1"/>
  <c r="I5" i="4"/>
  <c r="J5" i="4" s="1"/>
  <c r="I33" i="2"/>
  <c r="J33" i="2" s="1"/>
  <c r="I32" i="2"/>
  <c r="J32" i="2" s="1"/>
  <c r="I31" i="2"/>
  <c r="J31" i="2" s="1"/>
  <c r="I30" i="2"/>
  <c r="J30" i="2" s="1"/>
  <c r="I29" i="2"/>
  <c r="J29" i="2" s="1"/>
  <c r="I28" i="2"/>
  <c r="J28" i="2" s="1"/>
  <c r="I27" i="2"/>
  <c r="J27" i="2" s="1"/>
  <c r="I26" i="2"/>
  <c r="J26" i="2" s="1"/>
  <c r="I25" i="2"/>
  <c r="J25" i="2" s="1"/>
  <c r="I24" i="2"/>
  <c r="J24" i="2" s="1"/>
  <c r="I23" i="2"/>
  <c r="J23" i="2" s="1"/>
  <c r="I22" i="2"/>
  <c r="J22" i="2" s="1"/>
  <c r="I21" i="2"/>
  <c r="J21" i="2" s="1"/>
  <c r="I20" i="2"/>
  <c r="J20" i="2" s="1"/>
  <c r="I19" i="2"/>
  <c r="J19" i="2" s="1"/>
  <c r="I18" i="2"/>
  <c r="J18" i="2" s="1"/>
  <c r="I17" i="2"/>
  <c r="J17" i="2" s="1"/>
  <c r="I16" i="2"/>
  <c r="J16" i="2" s="1"/>
  <c r="I15" i="2"/>
  <c r="J15" i="2" s="1"/>
  <c r="I14" i="2"/>
  <c r="J14" i="2" s="1"/>
  <c r="I13" i="2"/>
  <c r="J13" i="2" s="1"/>
  <c r="I12" i="2"/>
  <c r="J12" i="2" s="1"/>
  <c r="I11" i="2"/>
  <c r="J11" i="2" s="1"/>
  <c r="I10" i="2"/>
  <c r="J10" i="2" s="1"/>
  <c r="I9" i="2"/>
  <c r="J9" i="2" s="1"/>
  <c r="I8" i="2"/>
  <c r="J8" i="2" s="1"/>
  <c r="I7" i="2"/>
  <c r="J7" i="2" s="1"/>
  <c r="I6" i="2"/>
  <c r="J6" i="2" s="1"/>
  <c r="I5" i="2"/>
  <c r="J5" i="2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I5" i="6"/>
  <c r="J5" i="6" s="1"/>
  <c r="I6" i="6"/>
  <c r="J6" i="6" s="1"/>
  <c r="I7" i="6"/>
  <c r="J7" i="6" s="1"/>
  <c r="I31" i="6"/>
  <c r="J31" i="6" s="1"/>
  <c r="I32" i="6"/>
  <c r="J32" i="6" s="1"/>
  <c r="I33" i="6"/>
  <c r="J33" i="6" s="1"/>
  <c r="D8" i="12"/>
  <c r="D9" i="12"/>
  <c r="D10" i="12"/>
  <c r="D11" i="12"/>
  <c r="D8" i="6"/>
  <c r="D9" i="6"/>
  <c r="D10" i="6"/>
  <c r="D11" i="6"/>
  <c r="D12" i="6"/>
  <c r="D8" i="5"/>
  <c r="D9" i="5"/>
  <c r="D10" i="5"/>
  <c r="D11" i="5"/>
  <c r="D12" i="5"/>
  <c r="D12" i="12"/>
  <c r="D7" i="12"/>
  <c r="D6" i="12"/>
  <c r="D5" i="12"/>
  <c r="D7" i="6"/>
  <c r="D6" i="6"/>
  <c r="D5" i="6"/>
  <c r="D7" i="5"/>
  <c r="D6" i="5"/>
  <c r="D5" i="5"/>
  <c r="D12" i="3"/>
  <c r="D11" i="3"/>
  <c r="D10" i="3"/>
  <c r="D9" i="3"/>
  <c r="D8" i="3"/>
  <c r="D7" i="3"/>
  <c r="D6" i="3"/>
  <c r="D5" i="3"/>
  <c r="D12" i="4"/>
  <c r="D11" i="4"/>
  <c r="D10" i="4"/>
  <c r="D9" i="4"/>
  <c r="D8" i="4"/>
  <c r="D7" i="4"/>
  <c r="D6" i="4"/>
  <c r="D5" i="4"/>
  <c r="D12" i="2"/>
  <c r="D11" i="2"/>
  <c r="D10" i="2"/>
  <c r="D9" i="2"/>
  <c r="D8" i="2"/>
  <c r="D7" i="2"/>
  <c r="D6" i="2"/>
  <c r="D5" i="2"/>
  <c r="AE17" i="4" l="1"/>
  <c r="U14" i="5"/>
  <c r="Z7" i="6"/>
  <c r="P8" i="6"/>
  <c r="AE11" i="2"/>
  <c r="U15" i="6"/>
  <c r="U6" i="5"/>
  <c r="U25" i="5"/>
  <c r="Z23" i="4"/>
  <c r="U24" i="6"/>
  <c r="Z10" i="4"/>
  <c r="P33" i="5"/>
  <c r="P24" i="6"/>
  <c r="P32" i="5"/>
  <c r="P12" i="5"/>
  <c r="D13" i="2"/>
  <c r="U12" i="2" s="1"/>
  <c r="D13" i="6"/>
  <c r="P29" i="6" s="1"/>
  <c r="D13" i="3"/>
  <c r="K11" i="3" s="1"/>
  <c r="D13" i="4"/>
  <c r="U22" i="4" s="1"/>
  <c r="D13" i="5"/>
  <c r="K31" i="5" s="1"/>
  <c r="D13" i="12"/>
  <c r="U22" i="12" s="1"/>
  <c r="P28" i="12" l="1"/>
  <c r="Z25" i="6"/>
  <c r="AE14" i="4"/>
  <c r="P19" i="6"/>
  <c r="AE31" i="4"/>
  <c r="AE28" i="2"/>
  <c r="AE7" i="2"/>
  <c r="Z29" i="2"/>
  <c r="AE30" i="2"/>
  <c r="U13" i="2"/>
  <c r="Z20" i="2"/>
  <c r="Z19" i="2"/>
  <c r="U29" i="2"/>
  <c r="U10" i="2"/>
  <c r="AE33" i="2"/>
  <c r="Z31" i="2"/>
  <c r="AE8" i="2"/>
  <c r="AE13" i="2"/>
  <c r="Z22" i="2"/>
  <c r="U33" i="4"/>
  <c r="AE30" i="5"/>
  <c r="P13" i="2"/>
  <c r="K24" i="2"/>
  <c r="AE29" i="2"/>
  <c r="Z16" i="2"/>
  <c r="Z15" i="5"/>
  <c r="U29" i="3"/>
  <c r="AE13" i="4"/>
  <c r="U25" i="3"/>
  <c r="AE16" i="4"/>
  <c r="U17" i="6"/>
  <c r="Z15" i="6"/>
  <c r="AE27" i="5"/>
  <c r="P20" i="3"/>
  <c r="AE25" i="3"/>
  <c r="U8" i="5"/>
  <c r="Z13" i="4"/>
  <c r="U14" i="3"/>
  <c r="Z33" i="3"/>
  <c r="AE21" i="4"/>
  <c r="U17" i="4"/>
  <c r="P19" i="3"/>
  <c r="Z27" i="6"/>
  <c r="U21" i="6"/>
  <c r="Z22" i="4"/>
  <c r="AE7" i="3"/>
  <c r="Z10" i="6"/>
  <c r="P14" i="2"/>
  <c r="Z18" i="3"/>
  <c r="Z32" i="3"/>
  <c r="AE28" i="6"/>
  <c r="U8" i="3"/>
  <c r="Z28" i="2"/>
  <c r="U16" i="2"/>
  <c r="U32" i="2"/>
  <c r="Z25" i="2"/>
  <c r="P32" i="6"/>
  <c r="Z30" i="3"/>
  <c r="P16" i="2"/>
  <c r="U24" i="4"/>
  <c r="U27" i="2"/>
  <c r="P6" i="6"/>
  <c r="Z13" i="3"/>
  <c r="AE18" i="3"/>
  <c r="U28" i="3"/>
  <c r="U20" i="3"/>
  <c r="P8" i="4"/>
  <c r="P5" i="5"/>
  <c r="P16" i="6"/>
  <c r="P20" i="2"/>
  <c r="AE10" i="12"/>
  <c r="Z28" i="5"/>
  <c r="P9" i="5"/>
  <c r="U15" i="5"/>
  <c r="Z27" i="5"/>
  <c r="Z17" i="4"/>
  <c r="Z29" i="4"/>
  <c r="Z21" i="6"/>
  <c r="Z12" i="3"/>
  <c r="Z22" i="5"/>
  <c r="Z32" i="5"/>
  <c r="P6" i="3"/>
  <c r="Z7" i="5"/>
  <c r="AE14" i="12"/>
  <c r="U25" i="6"/>
  <c r="Z9" i="5"/>
  <c r="U15" i="2"/>
  <c r="U30" i="2"/>
  <c r="Z7" i="12"/>
  <c r="AE23" i="2"/>
  <c r="Z6" i="6"/>
  <c r="P10" i="6"/>
  <c r="AE29" i="12"/>
  <c r="U17" i="3"/>
  <c r="AE12" i="3"/>
  <c r="U11" i="2"/>
  <c r="U28" i="2"/>
  <c r="Z14" i="4"/>
  <c r="P19" i="2"/>
  <c r="U26" i="12"/>
  <c r="Z33" i="2"/>
  <c r="AE14" i="3"/>
  <c r="AE21" i="5"/>
  <c r="U21" i="4"/>
  <c r="Z6" i="2"/>
  <c r="Z8" i="3"/>
  <c r="U32" i="3"/>
  <c r="P8" i="3"/>
  <c r="U15" i="3"/>
  <c r="Z26" i="12"/>
  <c r="Z14" i="2"/>
  <c r="Z28" i="3"/>
  <c r="Z11" i="6"/>
  <c r="Z28" i="4"/>
  <c r="P10" i="2"/>
  <c r="Z30" i="4"/>
  <c r="Z27" i="3"/>
  <c r="P21" i="2"/>
  <c r="AE12" i="2"/>
  <c r="AE23" i="5"/>
  <c r="AE33" i="6"/>
  <c r="Z26" i="3"/>
  <c r="Z6" i="4"/>
  <c r="AE17" i="6"/>
  <c r="AE15" i="6"/>
  <c r="Z11" i="3"/>
  <c r="Z13" i="6"/>
  <c r="P27" i="12"/>
  <c r="Z9" i="4"/>
  <c r="Z20" i="6"/>
  <c r="Z31" i="12"/>
  <c r="U29" i="12"/>
  <c r="Z15" i="3"/>
  <c r="AE22" i="4"/>
  <c r="U23" i="4"/>
  <c r="U23" i="3"/>
  <c r="Z33" i="6"/>
  <c r="Z21" i="5"/>
  <c r="AE11" i="6"/>
  <c r="P5" i="12"/>
  <c r="Z31" i="6"/>
  <c r="Z10" i="3"/>
  <c r="AE26" i="3"/>
  <c r="U26" i="2"/>
  <c r="Z24" i="3"/>
  <c r="U7" i="6"/>
  <c r="Z18" i="5"/>
  <c r="AE23" i="3"/>
  <c r="AE6" i="6"/>
  <c r="P33" i="2"/>
  <c r="AE9" i="5"/>
  <c r="U31" i="5"/>
  <c r="Z10" i="2"/>
  <c r="Z24" i="6"/>
  <c r="Z32" i="12"/>
  <c r="P26" i="3"/>
  <c r="P24" i="2"/>
  <c r="P30" i="2"/>
  <c r="P17" i="2"/>
  <c r="P13" i="4"/>
  <c r="Z25" i="4"/>
  <c r="P28" i="4"/>
  <c r="AE20" i="3"/>
  <c r="Z13" i="12"/>
  <c r="AE27" i="12"/>
  <c r="U12" i="12"/>
  <c r="Z25" i="5"/>
  <c r="AE31" i="3"/>
  <c r="U5" i="4"/>
  <c r="Z16" i="6"/>
  <c r="Z32" i="6"/>
  <c r="AE21" i="12"/>
  <c r="P24" i="4"/>
  <c r="Z14" i="6"/>
  <c r="Z30" i="6"/>
  <c r="AE24" i="2"/>
  <c r="U7" i="2"/>
  <c r="Z17" i="5"/>
  <c r="Z28" i="6"/>
  <c r="P29" i="4"/>
  <c r="P33" i="3"/>
  <c r="AE21" i="2"/>
  <c r="U23" i="2"/>
  <c r="AE16" i="12"/>
  <c r="Z18" i="2"/>
  <c r="P12" i="6"/>
  <c r="Z17" i="2"/>
  <c r="P17" i="3"/>
  <c r="AE21" i="6"/>
  <c r="U12" i="5"/>
  <c r="Z20" i="4"/>
  <c r="U21" i="2"/>
  <c r="Z15" i="12"/>
  <c r="P18" i="5"/>
  <c r="P16" i="4"/>
  <c r="P14" i="3"/>
  <c r="P21" i="3"/>
  <c r="P17" i="4"/>
  <c r="AE31" i="12"/>
  <c r="P6" i="5"/>
  <c r="P13" i="6"/>
  <c r="P29" i="5"/>
  <c r="AE6" i="12"/>
  <c r="P30" i="6"/>
  <c r="AE13" i="5"/>
  <c r="P26" i="5"/>
  <c r="P25" i="3"/>
  <c r="AE6" i="5"/>
  <c r="Z16" i="4"/>
  <c r="U6" i="6"/>
  <c r="U9" i="2"/>
  <c r="U8" i="2"/>
  <c r="AE6" i="3"/>
  <c r="U10" i="3"/>
  <c r="Z22" i="12"/>
  <c r="Z8" i="6"/>
  <c r="AE22" i="3"/>
  <c r="U7" i="3"/>
  <c r="Z31" i="4"/>
  <c r="Z13" i="5"/>
  <c r="P32" i="2"/>
  <c r="Z31" i="5"/>
  <c r="P21" i="6"/>
  <c r="P6" i="4"/>
  <c r="Z23" i="5"/>
  <c r="AE16" i="2"/>
  <c r="U17" i="2"/>
  <c r="P22" i="12"/>
  <c r="P19" i="4"/>
  <c r="P18" i="6"/>
  <c r="P21" i="12"/>
  <c r="U16" i="4"/>
  <c r="Z29" i="12"/>
  <c r="Z11" i="12"/>
  <c r="U20" i="4"/>
  <c r="P23" i="5"/>
  <c r="P10" i="12"/>
  <c r="Z5" i="12"/>
  <c r="U32" i="12"/>
  <c r="P19" i="12"/>
  <c r="U19" i="5"/>
  <c r="P26" i="4"/>
  <c r="Z16" i="3"/>
  <c r="P14" i="6"/>
  <c r="AE8" i="12"/>
  <c r="U27" i="12"/>
  <c r="AE10" i="2"/>
  <c r="AE27" i="2"/>
  <c r="U31" i="3"/>
  <c r="U18" i="4"/>
  <c r="P28" i="3"/>
  <c r="U30" i="3"/>
  <c r="U20" i="5"/>
  <c r="AE27" i="6"/>
  <c r="U29" i="6"/>
  <c r="U27" i="6"/>
  <c r="AE15" i="12"/>
  <c r="U25" i="2"/>
  <c r="Z7" i="3"/>
  <c r="AE24" i="6"/>
  <c r="U26" i="6"/>
  <c r="Z22" i="3"/>
  <c r="Z18" i="12"/>
  <c r="P13" i="3"/>
  <c r="Z5" i="6"/>
  <c r="P33" i="12"/>
  <c r="Z27" i="4"/>
  <c r="P18" i="3"/>
  <c r="Z17" i="6"/>
  <c r="AE8" i="4"/>
  <c r="U10" i="4"/>
  <c r="P15" i="4"/>
  <c r="P15" i="6"/>
  <c r="Z33" i="4"/>
  <c r="AE12" i="12"/>
  <c r="Z26" i="5"/>
  <c r="AE31" i="2"/>
  <c r="U14" i="2"/>
  <c r="U10" i="12"/>
  <c r="AE20" i="4"/>
  <c r="AE9" i="2"/>
  <c r="U12" i="3"/>
  <c r="U30" i="6"/>
  <c r="AE26" i="2"/>
  <c r="U21" i="5"/>
  <c r="P30" i="12"/>
  <c r="AE10" i="6"/>
  <c r="U10" i="6"/>
  <c r="U20" i="12"/>
  <c r="Z33" i="5"/>
  <c r="U6" i="2"/>
  <c r="U22" i="2"/>
  <c r="AE7" i="6"/>
  <c r="U8" i="6"/>
  <c r="AE6" i="2"/>
  <c r="P15" i="12"/>
  <c r="Z17" i="12"/>
  <c r="P18" i="2"/>
  <c r="Z8" i="4"/>
  <c r="P10" i="5"/>
  <c r="Z9" i="12"/>
  <c r="AE17" i="3"/>
  <c r="U19" i="3"/>
  <c r="P7" i="3"/>
  <c r="P17" i="5"/>
  <c r="U9" i="6"/>
  <c r="AE22" i="6"/>
  <c r="P11" i="12"/>
  <c r="Z8" i="5"/>
  <c r="AE20" i="12"/>
  <c r="AE17" i="12"/>
  <c r="AE32" i="5"/>
  <c r="AE24" i="5"/>
  <c r="U24" i="3"/>
  <c r="U19" i="12"/>
  <c r="AE30" i="4"/>
  <c r="AE29" i="4"/>
  <c r="P27" i="6"/>
  <c r="Z20" i="3"/>
  <c r="P30" i="5"/>
  <c r="AE26" i="5"/>
  <c r="U30" i="5"/>
  <c r="P27" i="3"/>
  <c r="P33" i="6"/>
  <c r="P25" i="6"/>
  <c r="AE14" i="5"/>
  <c r="Z8" i="12"/>
  <c r="K7" i="2"/>
  <c r="U27" i="4"/>
  <c r="P22" i="3"/>
  <c r="AE7" i="5"/>
  <c r="U9" i="5"/>
  <c r="Z19" i="6"/>
  <c r="AE23" i="4"/>
  <c r="U6" i="4"/>
  <c r="Z11" i="2"/>
  <c r="P6" i="2"/>
  <c r="AE10" i="3"/>
  <c r="AE28" i="3"/>
  <c r="U32" i="6"/>
  <c r="U5" i="12"/>
  <c r="AE18" i="4"/>
  <c r="U24" i="12"/>
  <c r="P8" i="12"/>
  <c r="AE33" i="4"/>
  <c r="U9" i="3"/>
  <c r="U24" i="2"/>
  <c r="P30" i="3"/>
  <c r="AE12" i="4"/>
  <c r="U20" i="2"/>
  <c r="Z30" i="5"/>
  <c r="P22" i="6"/>
  <c r="AE8" i="5"/>
  <c r="U11" i="5"/>
  <c r="P19" i="5"/>
  <c r="Z20" i="5"/>
  <c r="AE5" i="12"/>
  <c r="U15" i="4"/>
  <c r="AE24" i="4"/>
  <c r="P23" i="6"/>
  <c r="AE12" i="5"/>
  <c r="K31" i="2"/>
  <c r="P23" i="2"/>
  <c r="AE9" i="3"/>
  <c r="AE27" i="3"/>
  <c r="U6" i="12"/>
  <c r="P30" i="4"/>
  <c r="P27" i="4"/>
  <c r="AE15" i="4"/>
  <c r="U18" i="5"/>
  <c r="U5" i="2"/>
  <c r="AE5" i="6"/>
  <c r="Z21" i="2"/>
  <c r="AE21" i="3"/>
  <c r="U13" i="4"/>
  <c r="Z14" i="5"/>
  <c r="U19" i="2"/>
  <c r="P13" i="5"/>
  <c r="Z11" i="5"/>
  <c r="P14" i="12"/>
  <c r="AE20" i="6"/>
  <c r="U20" i="6"/>
  <c r="P23" i="12"/>
  <c r="AE5" i="2"/>
  <c r="P25" i="12"/>
  <c r="AE19" i="3"/>
  <c r="U13" i="5"/>
  <c r="Z14" i="12"/>
  <c r="P24" i="3"/>
  <c r="K17" i="12"/>
  <c r="Z25" i="12"/>
  <c r="K20" i="4"/>
  <c r="P12" i="4"/>
  <c r="P32" i="4"/>
  <c r="P5" i="4"/>
  <c r="U26" i="4"/>
  <c r="U19" i="4"/>
  <c r="Z12" i="12"/>
  <c r="Z24" i="2"/>
  <c r="P7" i="6"/>
  <c r="P31" i="6"/>
  <c r="U26" i="3"/>
  <c r="Z32" i="4"/>
  <c r="U12" i="4"/>
  <c r="P11" i="6"/>
  <c r="Z22" i="6"/>
  <c r="Z23" i="6"/>
  <c r="U29" i="5"/>
  <c r="U13" i="12"/>
  <c r="AE22" i="5"/>
  <c r="U7" i="5"/>
  <c r="Z14" i="3"/>
  <c r="P17" i="12"/>
  <c r="AE13" i="6"/>
  <c r="AE30" i="6"/>
  <c r="U7" i="12"/>
  <c r="P29" i="3"/>
  <c r="AE17" i="5"/>
  <c r="P9" i="4"/>
  <c r="P31" i="2"/>
  <c r="Z5" i="2"/>
  <c r="P5" i="6"/>
  <c r="AE26" i="6"/>
  <c r="U21" i="12"/>
  <c r="U17" i="5"/>
  <c r="U14" i="4"/>
  <c r="Z12" i="4"/>
  <c r="P25" i="5"/>
  <c r="AE6" i="4"/>
  <c r="U33" i="5"/>
  <c r="P26" i="12"/>
  <c r="U21" i="3"/>
  <c r="U5" i="3"/>
  <c r="Z33" i="12"/>
  <c r="P18" i="4"/>
  <c r="U24" i="5"/>
  <c r="P20" i="5"/>
  <c r="P32" i="3"/>
  <c r="AE5" i="4"/>
  <c r="U31" i="2"/>
  <c r="P16" i="5"/>
  <c r="Z23" i="12"/>
  <c r="Z20" i="12"/>
  <c r="U16" i="5"/>
  <c r="Z11" i="4"/>
  <c r="AE25" i="4"/>
  <c r="U23" i="12"/>
  <c r="U31" i="6"/>
  <c r="U27" i="3"/>
  <c r="AE18" i="6"/>
  <c r="AE14" i="6"/>
  <c r="Z32" i="2"/>
  <c r="U33" i="2"/>
  <c r="AE16" i="6"/>
  <c r="U16" i="6"/>
  <c r="Z24" i="5"/>
  <c r="Z27" i="12"/>
  <c r="AE24" i="12"/>
  <c r="AE23" i="12"/>
  <c r="P21" i="5"/>
  <c r="AE29" i="6"/>
  <c r="P10" i="3"/>
  <c r="P15" i="3"/>
  <c r="Z15" i="4"/>
  <c r="AE33" i="5"/>
  <c r="AE9" i="6"/>
  <c r="P23" i="4"/>
  <c r="Z23" i="3"/>
  <c r="P17" i="6"/>
  <c r="AE20" i="2"/>
  <c r="U23" i="6"/>
  <c r="AE18" i="2"/>
  <c r="U32" i="5"/>
  <c r="Z16" i="12"/>
  <c r="P22" i="5"/>
  <c r="U14" i="6"/>
  <c r="Z15" i="2"/>
  <c r="P11" i="5"/>
  <c r="P24" i="12"/>
  <c r="P29" i="2"/>
  <c r="AE5" i="5"/>
  <c r="P28" i="6"/>
  <c r="Z6" i="12"/>
  <c r="AE15" i="5"/>
  <c r="AE11" i="4"/>
  <c r="U28" i="4"/>
  <c r="P23" i="3"/>
  <c r="P33" i="4"/>
  <c r="P13" i="12"/>
  <c r="Z5" i="5"/>
  <c r="U8" i="4"/>
  <c r="U28" i="5"/>
  <c r="AE29" i="3"/>
  <c r="AE19" i="4"/>
  <c r="U31" i="4"/>
  <c r="AE24" i="3"/>
  <c r="U28" i="6"/>
  <c r="P9" i="2"/>
  <c r="U22" i="3"/>
  <c r="U15" i="12"/>
  <c r="U10" i="5"/>
  <c r="U19" i="6"/>
  <c r="AE7" i="12"/>
  <c r="U28" i="12"/>
  <c r="AE22" i="12"/>
  <c r="P7" i="5"/>
  <c r="AE25" i="6"/>
  <c r="AE19" i="12"/>
  <c r="Z6" i="3"/>
  <c r="AE27" i="4"/>
  <c r="U22" i="6"/>
  <c r="P28" i="5"/>
  <c r="U9" i="12"/>
  <c r="Z26" i="4"/>
  <c r="P31" i="5"/>
  <c r="P21" i="4"/>
  <c r="AE26" i="12"/>
  <c r="P20" i="12"/>
  <c r="AE16" i="3"/>
  <c r="U31" i="12"/>
  <c r="U23" i="5"/>
  <c r="Z24" i="4"/>
  <c r="AE32" i="2"/>
  <c r="U7" i="4"/>
  <c r="U11" i="12"/>
  <c r="Z18" i="6"/>
  <c r="Z9" i="2"/>
  <c r="P11" i="3"/>
  <c r="P31" i="4"/>
  <c r="P31" i="12"/>
  <c r="Z19" i="5"/>
  <c r="AE8" i="6"/>
  <c r="P7" i="2"/>
  <c r="P20" i="4"/>
  <c r="Z16" i="5"/>
  <c r="P29" i="12"/>
  <c r="AE28" i="4"/>
  <c r="U17" i="12"/>
  <c r="AE28" i="5"/>
  <c r="U33" i="12"/>
  <c r="AE17" i="2"/>
  <c r="AE11" i="3"/>
  <c r="P5" i="2"/>
  <c r="Z7" i="4"/>
  <c r="P15" i="2"/>
  <c r="AE23" i="6"/>
  <c r="AE5" i="3"/>
  <c r="P11" i="2"/>
  <c r="AE10" i="4"/>
  <c r="Z12" i="5"/>
  <c r="AE15" i="3"/>
  <c r="U22" i="5"/>
  <c r="U18" i="6"/>
  <c r="Z21" i="4"/>
  <c r="U12" i="6"/>
  <c r="K33" i="2"/>
  <c r="U18" i="3"/>
  <c r="AE30" i="3"/>
  <c r="AE28" i="12"/>
  <c r="U30" i="12"/>
  <c r="AE13" i="3"/>
  <c r="Z31" i="3"/>
  <c r="P15" i="5"/>
  <c r="AE18" i="5"/>
  <c r="P25" i="2"/>
  <c r="AE8" i="3"/>
  <c r="U33" i="3"/>
  <c r="Z27" i="2"/>
  <c r="U25" i="4"/>
  <c r="Z6" i="5"/>
  <c r="P10" i="4"/>
  <c r="P26" i="2"/>
  <c r="P6" i="12"/>
  <c r="Z9" i="3"/>
  <c r="Z5" i="3"/>
  <c r="P28" i="2"/>
  <c r="P27" i="5"/>
  <c r="AE19" i="2"/>
  <c r="U5" i="6"/>
  <c r="P26" i="6"/>
  <c r="AE25" i="5"/>
  <c r="U14" i="12"/>
  <c r="U13" i="6"/>
  <c r="Z5" i="4"/>
  <c r="AE14" i="2"/>
  <c r="U16" i="3"/>
  <c r="Z28" i="12"/>
  <c r="Z19" i="4"/>
  <c r="Z8" i="2"/>
  <c r="P8" i="5"/>
  <c r="P7" i="4"/>
  <c r="Z26" i="2"/>
  <c r="AE16" i="5"/>
  <c r="P22" i="4"/>
  <c r="Z29" i="6"/>
  <c r="AE18" i="12"/>
  <c r="U32" i="4"/>
  <c r="P27" i="2"/>
  <c r="P12" i="3"/>
  <c r="Z26" i="6"/>
  <c r="AE29" i="5"/>
  <c r="AE10" i="5"/>
  <c r="U16" i="12"/>
  <c r="AE26" i="4"/>
  <c r="U18" i="2"/>
  <c r="AE32" i="6"/>
  <c r="P14" i="5"/>
  <c r="Z19" i="3"/>
  <c r="AE15" i="2"/>
  <c r="Z25" i="3"/>
  <c r="U11" i="3"/>
  <c r="Z21" i="3"/>
  <c r="P5" i="3"/>
  <c r="U9" i="4"/>
  <c r="P18" i="12"/>
  <c r="Z30" i="12"/>
  <c r="AE32" i="3"/>
  <c r="P16" i="3"/>
  <c r="AE19" i="5"/>
  <c r="U26" i="5"/>
  <c r="AE31" i="6"/>
  <c r="U25" i="12"/>
  <c r="Z19" i="12"/>
  <c r="AE31" i="5"/>
  <c r="AE30" i="12"/>
  <c r="K18" i="2"/>
  <c r="AE20" i="5"/>
  <c r="AE7" i="4"/>
  <c r="Z13" i="2"/>
  <c r="AE9" i="12"/>
  <c r="U5" i="5"/>
  <c r="P9" i="12"/>
  <c r="Z30" i="2"/>
  <c r="P16" i="12"/>
  <c r="AE19" i="6"/>
  <c r="U8" i="12"/>
  <c r="Z17" i="3"/>
  <c r="AE33" i="3"/>
  <c r="U27" i="5"/>
  <c r="Z12" i="2"/>
  <c r="P8" i="2"/>
  <c r="Z10" i="12"/>
  <c r="Z29" i="3"/>
  <c r="Z18" i="4"/>
  <c r="P9" i="3"/>
  <c r="Z7" i="2"/>
  <c r="AE25" i="2"/>
  <c r="Z12" i="6"/>
  <c r="U6" i="3"/>
  <c r="Z23" i="2"/>
  <c r="P31" i="3"/>
  <c r="P24" i="5"/>
  <c r="AE22" i="2"/>
  <c r="Z9" i="6"/>
  <c r="P25" i="4"/>
  <c r="AE11" i="5"/>
  <c r="P20" i="6"/>
  <c r="AE32" i="12"/>
  <c r="AE9" i="4"/>
  <c r="U29" i="4"/>
  <c r="AE25" i="12"/>
  <c r="U33" i="6"/>
  <c r="Z29" i="5"/>
  <c r="P22" i="2"/>
  <c r="AE11" i="12"/>
  <c r="U13" i="3"/>
  <c r="U18" i="12"/>
  <c r="P9" i="6"/>
  <c r="Z24" i="12"/>
  <c r="P7" i="12"/>
  <c r="AE32" i="4"/>
  <c r="Z21" i="12"/>
  <c r="P32" i="12"/>
  <c r="AE33" i="12"/>
  <c r="P12" i="12"/>
  <c r="AE13" i="12"/>
  <c r="U11" i="4"/>
  <c r="P11" i="4"/>
  <c r="Z10" i="5"/>
  <c r="P14" i="4"/>
  <c r="U30" i="4"/>
  <c r="U11" i="6"/>
  <c r="P12" i="2"/>
  <c r="AE12" i="6"/>
  <c r="K16" i="4"/>
  <c r="K33" i="12"/>
  <c r="K5" i="3"/>
  <c r="K6" i="12"/>
  <c r="K26" i="12"/>
  <c r="K11" i="12"/>
  <c r="K10" i="12"/>
  <c r="K33" i="4"/>
  <c r="K32" i="3"/>
  <c r="K9" i="12"/>
  <c r="K16" i="12"/>
  <c r="K10" i="3"/>
  <c r="K30" i="12"/>
  <c r="K15" i="12"/>
  <c r="K28" i="4"/>
  <c r="K14" i="4"/>
  <c r="K9" i="5"/>
  <c r="K20" i="12"/>
  <c r="K22" i="3"/>
  <c r="K12" i="3"/>
  <c r="K7" i="3"/>
  <c r="K26" i="4"/>
  <c r="K33" i="3"/>
  <c r="K9" i="2"/>
  <c r="K16" i="2"/>
  <c r="K8" i="2"/>
  <c r="K29" i="12"/>
  <c r="K7" i="12"/>
  <c r="K14" i="12"/>
  <c r="K17" i="2"/>
  <c r="K6" i="2"/>
  <c r="K23" i="4"/>
  <c r="K7" i="4"/>
  <c r="K9" i="4"/>
  <c r="K24" i="4"/>
  <c r="K5" i="2"/>
  <c r="K31" i="4"/>
  <c r="K30" i="4"/>
  <c r="K33" i="5"/>
  <c r="K14" i="5"/>
  <c r="K31" i="12"/>
  <c r="K12" i="12"/>
  <c r="K22" i="12"/>
  <c r="K15" i="2"/>
  <c r="K16" i="5"/>
  <c r="K28" i="3"/>
  <c r="K15" i="3"/>
  <c r="K5" i="5"/>
  <c r="K12" i="5"/>
  <c r="K22" i="5"/>
  <c r="K32" i="4"/>
  <c r="K27" i="2"/>
  <c r="K11" i="4"/>
  <c r="K21" i="12"/>
  <c r="K31" i="6"/>
  <c r="K7" i="6"/>
  <c r="K26" i="3"/>
  <c r="K20" i="2"/>
  <c r="K24" i="5"/>
  <c r="K20" i="3"/>
  <c r="K25" i="2"/>
  <c r="K18" i="3"/>
  <c r="K17" i="3"/>
  <c r="K18" i="5"/>
  <c r="K10" i="2"/>
  <c r="K29" i="2"/>
  <c r="K7" i="5"/>
  <c r="K6" i="3"/>
  <c r="K6" i="5"/>
  <c r="K5" i="12"/>
  <c r="K19" i="12"/>
  <c r="K27" i="5"/>
  <c r="K18" i="4"/>
  <c r="K28" i="5"/>
  <c r="K10" i="4"/>
  <c r="K30" i="5"/>
  <c r="K32" i="5"/>
  <c r="K15" i="5"/>
  <c r="K13" i="5"/>
  <c r="K23" i="2"/>
  <c r="K24" i="3"/>
  <c r="K25" i="12"/>
  <c r="K22" i="2"/>
  <c r="K32" i="2"/>
  <c r="K31" i="3"/>
  <c r="K13" i="3"/>
  <c r="K30" i="3"/>
  <c r="K8" i="5"/>
  <c r="K25" i="4"/>
  <c r="K14" i="3"/>
  <c r="K11" i="5"/>
  <c r="K22" i="4"/>
  <c r="K29" i="4"/>
  <c r="K12" i="4"/>
  <c r="K21" i="4"/>
  <c r="K27" i="3"/>
  <c r="K5" i="4"/>
  <c r="K19" i="3"/>
  <c r="K17" i="5"/>
  <c r="K29" i="3"/>
  <c r="K21" i="3"/>
  <c r="K13" i="12"/>
  <c r="K28" i="12"/>
  <c r="K10" i="5"/>
  <c r="K23" i="3"/>
  <c r="K27" i="12"/>
  <c r="K15" i="4"/>
  <c r="K12" i="2"/>
  <c r="K19" i="4"/>
  <c r="K16" i="3"/>
  <c r="K27" i="4"/>
  <c r="K17" i="4"/>
  <c r="K9" i="3"/>
  <c r="K8" i="12"/>
  <c r="K26" i="2"/>
  <c r="K20" i="5"/>
  <c r="K19" i="2"/>
  <c r="K19" i="5"/>
  <c r="K26" i="5"/>
  <c r="K32" i="12"/>
  <c r="K29" i="5"/>
  <c r="K8" i="3"/>
  <c r="K25" i="5"/>
  <c r="K5" i="6"/>
  <c r="K6" i="6"/>
  <c r="K28" i="2"/>
  <c r="K18" i="12"/>
  <c r="K11" i="2"/>
  <c r="K25" i="3"/>
  <c r="K23" i="5"/>
  <c r="K13" i="4"/>
  <c r="K30" i="2"/>
  <c r="K14" i="2"/>
  <c r="K21" i="5"/>
  <c r="K8" i="4"/>
  <c r="K21" i="2"/>
  <c r="K6" i="4"/>
  <c r="K23" i="12"/>
  <c r="K24" i="12"/>
  <c r="K13" i="2"/>
  <c r="K33" i="6"/>
  <c r="K32" i="6"/>
  <c r="D6" i="1" l="1"/>
  <c r="D7" i="1"/>
  <c r="D8" i="1"/>
  <c r="D9" i="1"/>
  <c r="D10" i="1"/>
  <c r="D11" i="1"/>
  <c r="D12" i="1"/>
  <c r="D5" i="1"/>
  <c r="D13" i="1" l="1"/>
  <c r="I29" i="6"/>
  <c r="J29" i="6" s="1"/>
  <c r="K29" i="6" s="1"/>
  <c r="I30" i="6"/>
  <c r="J30" i="6" s="1"/>
  <c r="K30" i="6" s="1"/>
  <c r="I19" i="6"/>
  <c r="J19" i="6" s="1"/>
  <c r="K19" i="6" s="1"/>
  <c r="I20" i="6"/>
  <c r="J20" i="6" s="1"/>
  <c r="K20" i="6" s="1"/>
  <c r="I21" i="6"/>
  <c r="J21" i="6" s="1"/>
  <c r="K21" i="6" s="1"/>
  <c r="I22" i="6"/>
  <c r="J22" i="6" s="1"/>
  <c r="K22" i="6" s="1"/>
  <c r="I23" i="6"/>
  <c r="J23" i="6" s="1"/>
  <c r="K23" i="6" s="1"/>
  <c r="I24" i="6"/>
  <c r="J24" i="6" s="1"/>
  <c r="K24" i="6" s="1"/>
  <c r="I25" i="6"/>
  <c r="J25" i="6" s="1"/>
  <c r="K25" i="6" s="1"/>
  <c r="I26" i="6"/>
  <c r="J26" i="6" s="1"/>
  <c r="K26" i="6" s="1"/>
  <c r="I27" i="6"/>
  <c r="J27" i="6" s="1"/>
  <c r="K27" i="6" s="1"/>
  <c r="I28" i="6"/>
  <c r="J28" i="6" s="1"/>
  <c r="K28" i="6" s="1"/>
  <c r="D35" i="8"/>
  <c r="E35" i="8" s="1"/>
  <c r="D28" i="8"/>
  <c r="E28" i="8" s="1"/>
  <c r="D29" i="8"/>
  <c r="E29" i="8" s="1"/>
  <c r="D30" i="8"/>
  <c r="E30" i="8" s="1"/>
  <c r="D31" i="8"/>
  <c r="E31" i="8"/>
  <c r="D32" i="8"/>
  <c r="E32" i="8"/>
  <c r="D33" i="8"/>
  <c r="E33" i="8"/>
  <c r="D34" i="8"/>
  <c r="E34" i="8" s="1"/>
  <c r="D27" i="8"/>
  <c r="E27" i="8" s="1"/>
  <c r="D26" i="8"/>
  <c r="E26" i="8" s="1"/>
  <c r="D25" i="8"/>
  <c r="E25" i="8" s="1"/>
  <c r="D24" i="8"/>
  <c r="E24" i="8" s="1"/>
  <c r="D23" i="8"/>
  <c r="E23" i="8" s="1"/>
  <c r="D22" i="8"/>
  <c r="E22" i="8" s="1"/>
  <c r="D21" i="8"/>
  <c r="E21" i="8" s="1"/>
  <c r="D20" i="8"/>
  <c r="E20" i="8" s="1"/>
  <c r="D25" i="7"/>
  <c r="E25" i="7" s="1"/>
  <c r="D24" i="7"/>
  <c r="E24" i="7" s="1"/>
  <c r="D23" i="7"/>
  <c r="E23" i="7" s="1"/>
  <c r="D22" i="7"/>
  <c r="E22" i="7" s="1"/>
  <c r="D21" i="7"/>
  <c r="E21" i="7" s="1"/>
  <c r="D20" i="7"/>
  <c r="E20" i="7" s="1"/>
  <c r="D27" i="9"/>
  <c r="E27" i="9" s="1"/>
  <c r="D26" i="9"/>
  <c r="E26" i="9" s="1"/>
  <c r="D25" i="9"/>
  <c r="E25" i="9" s="1"/>
  <c r="D24" i="9"/>
  <c r="E24" i="9" s="1"/>
  <c r="D23" i="9"/>
  <c r="E23" i="9" s="1"/>
  <c r="D22" i="9"/>
  <c r="E22" i="9" s="1"/>
  <c r="D21" i="9"/>
  <c r="E21" i="9" s="1"/>
  <c r="D20" i="9"/>
  <c r="E20" i="9" s="1"/>
  <c r="I18" i="6"/>
  <c r="J18" i="6" s="1"/>
  <c r="K18" i="6" s="1"/>
  <c r="I17" i="6"/>
  <c r="J17" i="6" s="1"/>
  <c r="K17" i="6" s="1"/>
  <c r="I16" i="6"/>
  <c r="J16" i="6" s="1"/>
  <c r="K16" i="6" s="1"/>
  <c r="I15" i="6"/>
  <c r="J15" i="6" s="1"/>
  <c r="K15" i="6" s="1"/>
  <c r="I14" i="6"/>
  <c r="J14" i="6" s="1"/>
  <c r="K14" i="6" s="1"/>
  <c r="I13" i="6"/>
  <c r="J13" i="6" s="1"/>
  <c r="K13" i="6" s="1"/>
  <c r="I12" i="6"/>
  <c r="J12" i="6" s="1"/>
  <c r="K12" i="6" s="1"/>
  <c r="I11" i="6"/>
  <c r="J11" i="6" s="1"/>
  <c r="K11" i="6" s="1"/>
  <c r="I10" i="6"/>
  <c r="J10" i="6" s="1"/>
  <c r="K10" i="6" s="1"/>
  <c r="I9" i="6"/>
  <c r="J9" i="6" s="1"/>
  <c r="K9" i="6" s="1"/>
  <c r="I8" i="6"/>
  <c r="J8" i="6" s="1"/>
  <c r="K8" i="6" s="1"/>
  <c r="P17" i="1" l="1"/>
  <c r="AE17" i="1"/>
  <c r="U9" i="1"/>
  <c r="Z20" i="1"/>
  <c r="U27" i="1"/>
  <c r="U28" i="1"/>
  <c r="AE11" i="1"/>
  <c r="AE14" i="1"/>
  <c r="P10" i="1"/>
  <c r="P12" i="1"/>
  <c r="U26" i="1"/>
  <c r="AE33" i="1"/>
  <c r="AE16" i="1"/>
  <c r="AE6" i="1"/>
  <c r="U22" i="1"/>
  <c r="P5" i="1"/>
  <c r="U10" i="1"/>
  <c r="P21" i="1"/>
  <c r="P27" i="1"/>
  <c r="AE12" i="1"/>
  <c r="U23" i="1"/>
  <c r="U15" i="1"/>
  <c r="P26" i="1"/>
  <c r="U18" i="1"/>
  <c r="Z6" i="1"/>
  <c r="AE28" i="1"/>
  <c r="P32" i="1"/>
  <c r="Z8" i="1"/>
  <c r="P23" i="1"/>
  <c r="AE29" i="1"/>
  <c r="Z12" i="1"/>
  <c r="P9" i="1"/>
  <c r="AE32" i="1"/>
  <c r="AE15" i="1"/>
  <c r="U21" i="1"/>
  <c r="AE19" i="1"/>
  <c r="AE5" i="1"/>
  <c r="P16" i="1"/>
  <c r="Z26" i="1"/>
  <c r="U6" i="1"/>
  <c r="P18" i="1"/>
  <c r="P15" i="1"/>
  <c r="Z21" i="1"/>
  <c r="AE31" i="1"/>
  <c r="P30" i="1"/>
  <c r="P33" i="1"/>
  <c r="U11" i="1"/>
  <c r="U32" i="1"/>
  <c r="U33" i="1"/>
  <c r="P31" i="1"/>
  <c r="U19" i="1"/>
  <c r="U25" i="1"/>
  <c r="Z23" i="1"/>
  <c r="U8" i="1"/>
  <c r="AE21" i="1"/>
  <c r="P7" i="1"/>
  <c r="Z22" i="1"/>
  <c r="AE20" i="1"/>
  <c r="Z11" i="1"/>
  <c r="Z15" i="1"/>
  <c r="U12" i="1"/>
  <c r="U7" i="1"/>
  <c r="Z24" i="1"/>
  <c r="U13" i="1"/>
  <c r="AE13" i="1"/>
  <c r="Z29" i="1"/>
  <c r="U17" i="1"/>
  <c r="AE23" i="1"/>
  <c r="Z31" i="1"/>
  <c r="P13" i="1"/>
  <c r="P24" i="1"/>
  <c r="Z9" i="1"/>
  <c r="AE9" i="1"/>
  <c r="U31" i="1"/>
  <c r="AE27" i="1"/>
  <c r="U16" i="1"/>
  <c r="AE30" i="1"/>
  <c r="AE25" i="1"/>
  <c r="Z19" i="1"/>
  <c r="Z27" i="1"/>
  <c r="Z10" i="1"/>
  <c r="P28" i="1"/>
  <c r="U20" i="1"/>
  <c r="Z14" i="1"/>
  <c r="U14" i="1"/>
  <c r="Z16" i="1"/>
  <c r="Z18" i="1"/>
  <c r="Z28" i="1"/>
  <c r="Z32" i="1"/>
  <c r="AE18" i="1"/>
  <c r="P11" i="1"/>
  <c r="P22" i="1"/>
  <c r="Z30" i="1"/>
  <c r="P14" i="1"/>
  <c r="Z5" i="1"/>
  <c r="AE7" i="1"/>
  <c r="P6" i="1"/>
  <c r="Z33" i="1"/>
  <c r="P29" i="1"/>
  <c r="U5" i="1"/>
  <c r="U24" i="1"/>
  <c r="Z7" i="1"/>
  <c r="AE22" i="1"/>
  <c r="P8" i="1"/>
  <c r="Z17" i="1"/>
  <c r="Z25" i="1"/>
  <c r="AE26" i="1"/>
  <c r="U30" i="1"/>
  <c r="U29" i="1"/>
  <c r="AE8" i="1"/>
  <c r="P25" i="1"/>
  <c r="AE24" i="1"/>
  <c r="Z13" i="1"/>
  <c r="P20" i="1"/>
  <c r="P19" i="1"/>
  <c r="AE10" i="1"/>
  <c r="K5" i="1"/>
  <c r="K25" i="1"/>
  <c r="K23" i="1"/>
  <c r="K21" i="1"/>
  <c r="K13" i="1"/>
  <c r="K22" i="1"/>
  <c r="K33" i="1"/>
  <c r="K12" i="1"/>
  <c r="K24" i="1"/>
  <c r="K11" i="1"/>
  <c r="K17" i="1"/>
  <c r="K19" i="1"/>
  <c r="K32" i="1"/>
  <c r="K15" i="1"/>
  <c r="K6" i="1"/>
  <c r="K31" i="1"/>
  <c r="K27" i="1"/>
  <c r="K28" i="1"/>
  <c r="K8" i="1"/>
  <c r="K16" i="1"/>
  <c r="K14" i="1"/>
  <c r="K9" i="1"/>
  <c r="K18" i="1"/>
  <c r="K7" i="1"/>
  <c r="K26" i="1"/>
  <c r="K30" i="1"/>
  <c r="K29" i="1"/>
  <c r="K20" i="1"/>
  <c r="K10" i="1"/>
  <c r="C13" i="9"/>
  <c r="C12" i="9"/>
  <c r="C11" i="9"/>
  <c r="C10" i="9"/>
  <c r="C6" i="9"/>
  <c r="C5" i="9"/>
  <c r="C13" i="8"/>
  <c r="C12" i="8"/>
  <c r="C11" i="8"/>
  <c r="C10" i="8"/>
  <c r="C6" i="8"/>
  <c r="C5" i="8"/>
  <c r="C13" i="7"/>
  <c r="C12" i="7"/>
  <c r="C11" i="7"/>
  <c r="C10" i="7"/>
  <c r="C6" i="7"/>
  <c r="C5" i="7"/>
  <c r="C16" i="8" l="1"/>
  <c r="C16" i="9"/>
  <c r="C16" i="7"/>
  <c r="F32" i="8" l="1"/>
  <c r="F27" i="8"/>
  <c r="F20" i="8"/>
  <c r="F35" i="8"/>
  <c r="F31" i="8"/>
  <c r="F33" i="8"/>
  <c r="F30" i="8"/>
  <c r="F34" i="8"/>
  <c r="F25" i="8"/>
  <c r="F29" i="8"/>
  <c r="F21" i="8"/>
  <c r="F28" i="8"/>
  <c r="F23" i="8"/>
  <c r="F26" i="8"/>
  <c r="F22" i="8"/>
  <c r="F24" i="8"/>
  <c r="F21" i="9"/>
  <c r="F22" i="9"/>
  <c r="F25" i="9"/>
  <c r="F23" i="9"/>
  <c r="F24" i="9"/>
  <c r="F26" i="9"/>
  <c r="F27" i="9"/>
  <c r="F20" i="9"/>
  <c r="F22" i="7"/>
  <c r="F20" i="7"/>
  <c r="F23" i="7"/>
  <c r="F24" i="7"/>
  <c r="F25" i="7"/>
  <c r="F21" i="7"/>
</calcChain>
</file>

<file path=xl/sharedStrings.xml><?xml version="1.0" encoding="utf-8"?>
<sst xmlns="http://schemas.openxmlformats.org/spreadsheetml/2006/main" count="408" uniqueCount="83">
  <si>
    <t>Item</t>
  </si>
  <si>
    <t>Quantity</t>
  </si>
  <si>
    <t>Price</t>
  </si>
  <si>
    <t>G1 6Ghz BN</t>
  </si>
  <si>
    <t>BN Power Supply</t>
  </si>
  <si>
    <t>Hybrid Enclosures</t>
  </si>
  <si>
    <t>30' Trunk Cable</t>
  </si>
  <si>
    <t>Grounding Kit</t>
  </si>
  <si>
    <t>Jackass currently has 132 Wireless customers. The new antennas would greatly expand coverage.</t>
  </si>
  <si>
    <t>150 RN's is the recommendation to cover existing and potential before</t>
  </si>
  <si>
    <t>G1 6Ghz RN 5pk</t>
  </si>
  <si>
    <t>TCS/SMS 1yr</t>
  </si>
  <si>
    <t>BW Unlock</t>
  </si>
  <si>
    <t>Total=</t>
  </si>
  <si>
    <t>Coleman currently has 170 Wireless customers. The new antennas would greatly expand coverage.</t>
  </si>
  <si>
    <t>200 RN's is the recommendation to cover existing and potential before</t>
  </si>
  <si>
    <t>Nortons has 83 Current Clients, order 100 RN's</t>
  </si>
  <si>
    <t>Eder has 241 current customers, 275 Radios would cover with some extras</t>
  </si>
  <si>
    <t>Pickens has 125 current customers, 150 Radios would cover + extra</t>
  </si>
  <si>
    <t>Fox has 69 current customer. 100 Radios would be good</t>
  </si>
  <si>
    <t>Fox also needs a tower upgrade and fiber ran to the site</t>
  </si>
  <si>
    <t>McClure has 164 current customers. 200 radios would cover short term growth</t>
  </si>
  <si>
    <t xml:space="preserve">McClure would need extra planning and a check to see the correct length for a trunk cable.  McClure also would likely need fiber ran to the site. </t>
  </si>
  <si>
    <t>&lt;-- Substantially more once Fiber build is added</t>
  </si>
  <si>
    <t>Harmony has 109 current subscribers. 120 radios would cover</t>
  </si>
  <si>
    <t>Harmony will need a backhaul upgrade or fiber ran.</t>
  </si>
  <si>
    <t>Tower Items</t>
  </si>
  <si>
    <t xml:space="preserve">Description </t>
  </si>
  <si>
    <t>6Ghz Base Node (Access Point)</t>
  </si>
  <si>
    <t>G1 BN Power Supply</t>
  </si>
  <si>
    <t>Power Supply for BN</t>
  </si>
  <si>
    <t>x2 Outdoor Hybrid Enclosure</t>
  </si>
  <si>
    <t>Power and Fiber Junction box</t>
  </si>
  <si>
    <t xml:space="preserve">30' Fiber+Power Trunk </t>
  </si>
  <si>
    <t>Cable with Power and Fiber</t>
  </si>
  <si>
    <t>40' Fiber+Power Trunk</t>
  </si>
  <si>
    <t>2x Grounding Kit</t>
  </si>
  <si>
    <t>Grounding kit for Junction  boxes</t>
  </si>
  <si>
    <t>S9510-28DC</t>
  </si>
  <si>
    <t>Site Switch</t>
  </si>
  <si>
    <t>20K 100G optic</t>
  </si>
  <si>
    <t>Customer Premise Items</t>
  </si>
  <si>
    <t>Description</t>
  </si>
  <si>
    <t>G1 6Ghz RN 5 Pack</t>
  </si>
  <si>
    <t>6Ghz Remote Node (RN)</t>
  </si>
  <si>
    <t>G1 6Ghz RNv 5 Pack</t>
  </si>
  <si>
    <t>6Ghz RemoteNode "Value" (RNv)</t>
  </si>
  <si>
    <t>G1 BW Perpetual Unlock</t>
  </si>
  <si>
    <t>License to unlock full capacity</t>
  </si>
  <si>
    <t>TCS/SMS 1 Year Access</t>
  </si>
  <si>
    <t xml:space="preserve">License to manage in TCS. </t>
  </si>
  <si>
    <t>Notes:</t>
  </si>
  <si>
    <t xml:space="preserve">BW Unlock is perpetual and transferrable between RN's automatically. We will need to buy a chunk of </t>
  </si>
  <si>
    <t>these and then when an RSP adds a RN at a speed above 100mb, the unlock will automatically apply.</t>
  </si>
  <si>
    <t>TCS/SMS 1 Year access is required at purchase of RN's, per device. It is also required ongoing to use</t>
  </si>
  <si>
    <t>the TCS portal. Each active device will grab 1 Year of time when activated and deposits it back once</t>
  </si>
  <si>
    <t>inactive. We will need to monitor this</t>
  </si>
  <si>
    <t>20K 100G Optic</t>
  </si>
  <si>
    <t>10K 100G Optic</t>
  </si>
  <si>
    <t>?????</t>
  </si>
  <si>
    <t>Fiber Build or Wireless BH</t>
  </si>
  <si>
    <t>????</t>
  </si>
  <si>
    <t>Fiber Build or BH Upgrade</t>
  </si>
  <si>
    <t>Number has 83 Current customers. 100 RN's will cover + extra</t>
  </si>
  <si>
    <t>Shellrock has 44 Customers. Recommend ordering at least 60 Radios</t>
  </si>
  <si>
    <t>48v Power Plant</t>
  </si>
  <si>
    <t>Upgraded Power Plant</t>
  </si>
  <si>
    <t>48v power system + batteries</t>
  </si>
  <si>
    <t>Client 
Count</t>
  </si>
  <si>
    <t>MRC</t>
  </si>
  <si>
    <t>MRR</t>
  </si>
  <si>
    <t>ARR</t>
  </si>
  <si>
    <t>ROI</t>
  </si>
  <si>
    <t>Unit Price</t>
  </si>
  <si>
    <t>Total</t>
  </si>
  <si>
    <t>Site Upgrade Cost</t>
  </si>
  <si>
    <t>$20 MRC per connection</t>
  </si>
  <si>
    <t>$25 MRC per connection</t>
  </si>
  <si>
    <t>$30 MRC per connection</t>
  </si>
  <si>
    <t>$35 MRC per connection</t>
  </si>
  <si>
    <t>$40 MRC per connection</t>
  </si>
  <si>
    <t>Current Client Count (4/26)</t>
  </si>
  <si>
    <t>60% take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</si>
</sst>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right"/>
    </xf>
    <xf numFmtId="44" fontId="0" fillId="0" borderId="0" xfId="1" applyFont="1"/>
    <xf numFmtId="0" fontId="3" fillId="0" borderId="0" xfId="0" applyFont="1"/>
    <xf numFmtId="0" fontId="2" fillId="0" borderId="1" xfId="0" applyFont="1" applyBorder="1"/>
    <xf numFmtId="0" fontId="0" fillId="0" borderId="1" xfId="0" applyBorder="1"/>
    <xf numFmtId="44" fontId="0" fillId="0" borderId="1" xfId="1" applyFont="1" applyBorder="1"/>
    <xf numFmtId="0" fontId="4" fillId="0" borderId="1" xfId="0" applyFont="1" applyBorder="1"/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6" fontId="0" fillId="0" borderId="0" xfId="0" applyNumberFormat="1" applyAlignment="1">
      <alignment horizontal="center"/>
    </xf>
    <xf numFmtId="6" fontId="0" fillId="0" borderId="0" xfId="0" applyNumberFormat="1"/>
    <xf numFmtId="164" fontId="0" fillId="0" borderId="0" xfId="0" applyNumberFormat="1" applyAlignment="1">
      <alignment horizontal="center"/>
    </xf>
    <xf numFmtId="44" fontId="2" fillId="0" borderId="1" xfId="1" applyFont="1" applyBorder="1"/>
    <xf numFmtId="0" fontId="0" fillId="0" borderId="0" xfId="0" applyFill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44" fontId="0" fillId="0" borderId="0" xfId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4" fontId="0" fillId="0" borderId="0" xfId="1" applyFont="1" applyFill="1"/>
    <xf numFmtId="6" fontId="0" fillId="0" borderId="0" xfId="0" applyNumberFormat="1" applyFill="1" applyAlignment="1">
      <alignment horizontal="center"/>
    </xf>
    <xf numFmtId="6" fontId="0" fillId="0" borderId="0" xfId="0" applyNumberFormat="1" applyFill="1"/>
    <xf numFmtId="164" fontId="0" fillId="0" borderId="0" xfId="0" applyNumberFormat="1" applyFill="1" applyAlignment="1">
      <alignment horizontal="center"/>
    </xf>
    <xf numFmtId="0" fontId="0" fillId="0" borderId="2" xfId="0" applyFill="1" applyBorder="1"/>
    <xf numFmtId="44" fontId="0" fillId="0" borderId="2" xfId="1" applyFont="1" applyFill="1" applyBorder="1"/>
    <xf numFmtId="44" fontId="0" fillId="0" borderId="0" xfId="1" applyFont="1" applyFill="1" applyBorder="1"/>
    <xf numFmtId="0" fontId="2" fillId="0" borderId="0" xfId="0" applyFont="1" applyFill="1" applyAlignment="1">
      <alignment horizontal="left"/>
    </xf>
    <xf numFmtId="44" fontId="2" fillId="0" borderId="0" xfId="1" applyFont="1" applyFill="1"/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7AE6B-0095-4C7C-A36C-98FE4BA91435}">
  <dimension ref="A2:C35"/>
  <sheetViews>
    <sheetView workbookViewId="0">
      <selection activeCell="C1" sqref="C1:C1048576"/>
    </sheetView>
  </sheetViews>
  <sheetFormatPr defaultRowHeight="15" x14ac:dyDescent="0.25"/>
  <cols>
    <col min="1" max="1" width="32.140625" customWidth="1"/>
    <col min="2" max="2" width="30.28515625" bestFit="1" customWidth="1"/>
    <col min="3" max="3" width="11.5703125" style="2" bestFit="1" customWidth="1"/>
  </cols>
  <sheetData>
    <row r="2" spans="1:3" ht="18.75" x14ac:dyDescent="0.3">
      <c r="A2" s="3" t="s">
        <v>26</v>
      </c>
    </row>
    <row r="3" spans="1:3" x14ac:dyDescent="0.25">
      <c r="A3" s="4" t="s">
        <v>0</v>
      </c>
      <c r="B3" s="4" t="s">
        <v>27</v>
      </c>
      <c r="C3" s="15" t="s">
        <v>2</v>
      </c>
    </row>
    <row r="4" spans="1:3" x14ac:dyDescent="0.25">
      <c r="A4" s="5" t="s">
        <v>3</v>
      </c>
      <c r="B4" s="5" t="s">
        <v>28</v>
      </c>
      <c r="C4" s="6">
        <v>11634</v>
      </c>
    </row>
    <row r="5" spans="1:3" x14ac:dyDescent="0.25">
      <c r="A5" s="5" t="s">
        <v>29</v>
      </c>
      <c r="B5" s="5" t="s">
        <v>30</v>
      </c>
      <c r="C5" s="6">
        <v>277</v>
      </c>
    </row>
    <row r="6" spans="1:3" x14ac:dyDescent="0.25">
      <c r="A6" s="5" t="s">
        <v>31</v>
      </c>
      <c r="B6" s="5" t="s">
        <v>32</v>
      </c>
      <c r="C6" s="6">
        <v>2733</v>
      </c>
    </row>
    <row r="7" spans="1:3" x14ac:dyDescent="0.25">
      <c r="A7" s="5" t="s">
        <v>33</v>
      </c>
      <c r="B7" s="5" t="s">
        <v>34</v>
      </c>
      <c r="C7" s="6">
        <v>914.87</v>
      </c>
    </row>
    <row r="8" spans="1:3" x14ac:dyDescent="0.25">
      <c r="A8" s="5" t="s">
        <v>35</v>
      </c>
      <c r="B8" s="5" t="s">
        <v>34</v>
      </c>
      <c r="C8" s="6">
        <v>984.44</v>
      </c>
    </row>
    <row r="9" spans="1:3" x14ac:dyDescent="0.25">
      <c r="A9" s="5" t="s">
        <v>36</v>
      </c>
      <c r="B9" s="5" t="s">
        <v>37</v>
      </c>
      <c r="C9" s="6">
        <v>52.84</v>
      </c>
    </row>
    <row r="10" spans="1:3" x14ac:dyDescent="0.25">
      <c r="A10" s="5" t="s">
        <v>38</v>
      </c>
      <c r="B10" s="5" t="s">
        <v>39</v>
      </c>
      <c r="C10" s="6">
        <v>14500</v>
      </c>
    </row>
    <row r="11" spans="1:3" x14ac:dyDescent="0.25">
      <c r="A11" s="5" t="s">
        <v>40</v>
      </c>
      <c r="B11" s="5"/>
      <c r="C11" s="6">
        <v>590</v>
      </c>
    </row>
    <row r="12" spans="1:3" x14ac:dyDescent="0.25">
      <c r="A12" s="5" t="s">
        <v>66</v>
      </c>
      <c r="B12" s="5" t="s">
        <v>67</v>
      </c>
      <c r="C12" s="6">
        <v>3500</v>
      </c>
    </row>
    <row r="13" spans="1:3" x14ac:dyDescent="0.25">
      <c r="A13" s="5"/>
      <c r="B13" s="5"/>
      <c r="C13" s="6"/>
    </row>
    <row r="14" spans="1:3" x14ac:dyDescent="0.25">
      <c r="A14" s="5"/>
      <c r="B14" s="5"/>
      <c r="C14" s="6"/>
    </row>
    <row r="17" spans="1:3" ht="18.75" x14ac:dyDescent="0.3">
      <c r="A17" s="3" t="s">
        <v>41</v>
      </c>
    </row>
    <row r="18" spans="1:3" ht="15.75" x14ac:dyDescent="0.25">
      <c r="A18" s="7" t="s">
        <v>0</v>
      </c>
      <c r="B18" s="4" t="s">
        <v>42</v>
      </c>
      <c r="C18" s="15" t="s">
        <v>2</v>
      </c>
    </row>
    <row r="19" spans="1:3" x14ac:dyDescent="0.25">
      <c r="A19" s="5" t="s">
        <v>43</v>
      </c>
      <c r="B19" s="5" t="s">
        <v>44</v>
      </c>
      <c r="C19" s="6">
        <v>3200</v>
      </c>
    </row>
    <row r="20" spans="1:3" x14ac:dyDescent="0.25">
      <c r="A20" s="5" t="s">
        <v>45</v>
      </c>
      <c r="B20" s="5" t="s">
        <v>46</v>
      </c>
      <c r="C20" s="6">
        <v>2275</v>
      </c>
    </row>
    <row r="21" spans="1:3" x14ac:dyDescent="0.25">
      <c r="A21" s="5" t="s">
        <v>47</v>
      </c>
      <c r="B21" s="5" t="s">
        <v>48</v>
      </c>
      <c r="C21" s="6">
        <v>100</v>
      </c>
    </row>
    <row r="22" spans="1:3" x14ac:dyDescent="0.25">
      <c r="A22" s="5" t="s">
        <v>49</v>
      </c>
      <c r="B22" s="5" t="s">
        <v>50</v>
      </c>
      <c r="C22" s="6">
        <v>47</v>
      </c>
    </row>
    <row r="23" spans="1:3" x14ac:dyDescent="0.25">
      <c r="A23" s="5"/>
      <c r="B23" s="5"/>
      <c r="C23" s="6"/>
    </row>
    <row r="24" spans="1:3" x14ac:dyDescent="0.25">
      <c r="A24" s="5"/>
      <c r="B24" s="5"/>
      <c r="C24" s="6"/>
    </row>
    <row r="25" spans="1:3" x14ac:dyDescent="0.25">
      <c r="A25" s="5"/>
      <c r="B25" s="5"/>
      <c r="C25" s="6"/>
    </row>
    <row r="26" spans="1:3" x14ac:dyDescent="0.25">
      <c r="A26" s="5"/>
      <c r="B26" s="5"/>
      <c r="C26" s="6"/>
    </row>
    <row r="29" spans="1:3" x14ac:dyDescent="0.25">
      <c r="A29" t="s">
        <v>51</v>
      </c>
    </row>
    <row r="30" spans="1:3" x14ac:dyDescent="0.25">
      <c r="A30" t="s">
        <v>52</v>
      </c>
    </row>
    <row r="31" spans="1:3" x14ac:dyDescent="0.25">
      <c r="A31" t="s">
        <v>53</v>
      </c>
    </row>
    <row r="33" spans="1:1" x14ac:dyDescent="0.25">
      <c r="A33" t="s">
        <v>54</v>
      </c>
    </row>
    <row r="34" spans="1:1" x14ac:dyDescent="0.25">
      <c r="A34" t="s">
        <v>55</v>
      </c>
    </row>
    <row r="35" spans="1:1" x14ac:dyDescent="0.25">
      <c r="A35" t="s">
        <v>56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60079-2DD4-4B7D-8B93-7F8B6201575F}">
  <dimension ref="A1:F25"/>
  <sheetViews>
    <sheetView workbookViewId="0">
      <selection activeCell="N30" sqref="N30"/>
    </sheetView>
  </sheetViews>
  <sheetFormatPr defaultRowHeight="15" x14ac:dyDescent="0.25"/>
  <cols>
    <col min="1" max="1" width="20.7109375" customWidth="1"/>
    <col min="2" max="5" width="12.7109375" customWidth="1"/>
  </cols>
  <sheetData>
    <row r="1" spans="1:3" x14ac:dyDescent="0.25">
      <c r="A1" t="s">
        <v>19</v>
      </c>
    </row>
    <row r="2" spans="1:3" x14ac:dyDescent="0.25">
      <c r="A2" t="s">
        <v>20</v>
      </c>
    </row>
    <row r="4" spans="1:3" x14ac:dyDescent="0.25">
      <c r="A4" t="s">
        <v>0</v>
      </c>
      <c r="B4" t="s">
        <v>1</v>
      </c>
      <c r="C4" t="s">
        <v>2</v>
      </c>
    </row>
    <row r="5" spans="1:3" x14ac:dyDescent="0.25">
      <c r="A5" t="s">
        <v>3</v>
      </c>
      <c r="B5">
        <v>2</v>
      </c>
      <c r="C5" s="2">
        <f>B5*11634</f>
        <v>23268</v>
      </c>
    </row>
    <row r="6" spans="1:3" x14ac:dyDescent="0.25">
      <c r="A6" t="s">
        <v>4</v>
      </c>
      <c r="B6">
        <v>2</v>
      </c>
      <c r="C6" s="2">
        <f>B6*277</f>
        <v>554</v>
      </c>
    </row>
    <row r="7" spans="1:3" x14ac:dyDescent="0.25">
      <c r="A7" t="s">
        <v>38</v>
      </c>
      <c r="B7">
        <v>1</v>
      </c>
      <c r="C7" s="2">
        <v>14500</v>
      </c>
    </row>
    <row r="8" spans="1:3" x14ac:dyDescent="0.25">
      <c r="A8" t="s">
        <v>5</v>
      </c>
      <c r="B8">
        <v>2</v>
      </c>
      <c r="C8" s="2">
        <v>2733</v>
      </c>
    </row>
    <row r="9" spans="1:3" x14ac:dyDescent="0.25">
      <c r="A9" t="s">
        <v>6</v>
      </c>
      <c r="B9">
        <v>1</v>
      </c>
      <c r="C9" s="2">
        <v>914.87</v>
      </c>
    </row>
    <row r="10" spans="1:3" x14ac:dyDescent="0.25">
      <c r="A10" t="s">
        <v>7</v>
      </c>
      <c r="B10">
        <v>2</v>
      </c>
      <c r="C10" s="2">
        <f>26.42*2</f>
        <v>52.84</v>
      </c>
    </row>
    <row r="11" spans="1:3" x14ac:dyDescent="0.25">
      <c r="A11" t="s">
        <v>10</v>
      </c>
      <c r="B11">
        <v>20</v>
      </c>
      <c r="C11" s="2">
        <f>B11*3200</f>
        <v>64000</v>
      </c>
    </row>
    <row r="12" spans="1:3" x14ac:dyDescent="0.25">
      <c r="A12" t="s">
        <v>11</v>
      </c>
      <c r="B12">
        <v>100</v>
      </c>
      <c r="C12" s="2">
        <f>B12*47</f>
        <v>4700</v>
      </c>
    </row>
    <row r="13" spans="1:3" x14ac:dyDescent="0.25">
      <c r="A13" t="s">
        <v>12</v>
      </c>
      <c r="B13">
        <v>100</v>
      </c>
      <c r="C13" s="2">
        <f>B13*100</f>
        <v>10000</v>
      </c>
    </row>
    <row r="14" spans="1:3" x14ac:dyDescent="0.25">
      <c r="A14" t="s">
        <v>62</v>
      </c>
      <c r="C14" s="2" t="s">
        <v>61</v>
      </c>
    </row>
    <row r="15" spans="1:3" x14ac:dyDescent="0.25">
      <c r="C15" s="2"/>
    </row>
    <row r="16" spans="1:3" x14ac:dyDescent="0.25">
      <c r="B16" s="1" t="s">
        <v>13</v>
      </c>
      <c r="C16" s="2">
        <f>SUM(C5:C14)</f>
        <v>120722.70999999999</v>
      </c>
    </row>
    <row r="17" spans="2:6" x14ac:dyDescent="0.25">
      <c r="B17" s="1"/>
      <c r="C17" s="2"/>
    </row>
    <row r="19" spans="2:6" ht="30" x14ac:dyDescent="0.25">
      <c r="B19" s="8" t="s">
        <v>68</v>
      </c>
      <c r="C19" s="9" t="s">
        <v>69</v>
      </c>
      <c r="D19" s="10" t="s">
        <v>70</v>
      </c>
      <c r="E19" s="10" t="s">
        <v>71</v>
      </c>
      <c r="F19" s="10" t="s">
        <v>72</v>
      </c>
    </row>
    <row r="20" spans="2:6" x14ac:dyDescent="0.25">
      <c r="B20" s="11">
        <v>50</v>
      </c>
      <c r="C20" s="12">
        <v>40</v>
      </c>
      <c r="D20" s="12">
        <f>B20*C20</f>
        <v>2000</v>
      </c>
      <c r="E20" s="13">
        <f>D20*12</f>
        <v>24000</v>
      </c>
      <c r="F20" s="14">
        <f>($C$16-($C$11+$C$12+$C$13)+(($C$11+$C$12+$C$13)/$B$13*B20))/E20</f>
        <v>3.3905295833333331</v>
      </c>
    </row>
    <row r="21" spans="2:6" x14ac:dyDescent="0.25">
      <c r="B21" s="11">
        <v>60</v>
      </c>
      <c r="C21" s="12">
        <v>40</v>
      </c>
      <c r="D21" s="12">
        <f t="shared" ref="D21:D25" si="0">B21*C21</f>
        <v>2400</v>
      </c>
      <c r="E21" s="13">
        <f t="shared" ref="E21:E25" si="1">D21*12</f>
        <v>28800</v>
      </c>
      <c r="F21" s="14">
        <f t="shared" ref="F21:F25" si="2">($C$16-($C$11+$C$12+$C$13)+(($C$11+$C$12+$C$13)/$B$13*B21))/E21</f>
        <v>3.0987052083333331</v>
      </c>
    </row>
    <row r="22" spans="2:6" x14ac:dyDescent="0.25">
      <c r="B22" s="11">
        <v>70</v>
      </c>
      <c r="C22" s="12">
        <v>40</v>
      </c>
      <c r="D22" s="12">
        <f t="shared" si="0"/>
        <v>2800</v>
      </c>
      <c r="E22" s="13">
        <f t="shared" si="1"/>
        <v>33600</v>
      </c>
      <c r="F22" s="14">
        <f t="shared" si="2"/>
        <v>2.890259226190476</v>
      </c>
    </row>
    <row r="23" spans="2:6" x14ac:dyDescent="0.25">
      <c r="B23" s="11">
        <v>80</v>
      </c>
      <c r="C23" s="12">
        <v>40</v>
      </c>
      <c r="D23" s="12">
        <f t="shared" si="0"/>
        <v>3200</v>
      </c>
      <c r="E23" s="13">
        <f t="shared" si="1"/>
        <v>38400</v>
      </c>
      <c r="F23" s="14">
        <f t="shared" si="2"/>
        <v>2.7339247395833333</v>
      </c>
    </row>
    <row r="24" spans="2:6" x14ac:dyDescent="0.25">
      <c r="B24" s="11">
        <v>90</v>
      </c>
      <c r="C24" s="12">
        <v>40</v>
      </c>
      <c r="D24" s="12">
        <f t="shared" si="0"/>
        <v>3600</v>
      </c>
      <c r="E24" s="13">
        <f t="shared" si="1"/>
        <v>43200</v>
      </c>
      <c r="F24" s="14">
        <f t="shared" si="2"/>
        <v>2.61233125</v>
      </c>
    </row>
    <row r="25" spans="2:6" x14ac:dyDescent="0.25">
      <c r="B25" s="11">
        <v>100</v>
      </c>
      <c r="C25" s="12">
        <v>40</v>
      </c>
      <c r="D25" s="12">
        <f t="shared" si="0"/>
        <v>4000</v>
      </c>
      <c r="E25" s="13">
        <f t="shared" si="1"/>
        <v>48000</v>
      </c>
      <c r="F25" s="14">
        <f t="shared" si="2"/>
        <v>2.515056458333333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9980-1C1C-430E-84FF-5CCFA530CF05}">
  <dimension ref="A1:F35"/>
  <sheetViews>
    <sheetView workbookViewId="0">
      <selection activeCell="N30" sqref="N30"/>
    </sheetView>
  </sheetViews>
  <sheetFormatPr defaultRowHeight="15" x14ac:dyDescent="0.25"/>
  <cols>
    <col min="1" max="1" width="20.7109375" customWidth="1"/>
    <col min="2" max="5" width="12.7109375" customWidth="1"/>
  </cols>
  <sheetData>
    <row r="1" spans="1:4" x14ac:dyDescent="0.25">
      <c r="A1" t="s">
        <v>21</v>
      </c>
    </row>
    <row r="2" spans="1:4" x14ac:dyDescent="0.25">
      <c r="A2" t="s">
        <v>22</v>
      </c>
    </row>
    <row r="4" spans="1:4" x14ac:dyDescent="0.25">
      <c r="A4" t="s">
        <v>0</v>
      </c>
      <c r="B4" t="s">
        <v>1</v>
      </c>
      <c r="C4" t="s">
        <v>2</v>
      </c>
    </row>
    <row r="5" spans="1:4" x14ac:dyDescent="0.25">
      <c r="A5" t="s">
        <v>3</v>
      </c>
      <c r="B5">
        <v>3</v>
      </c>
      <c r="C5" s="2">
        <f>B5*11634</f>
        <v>34902</v>
      </c>
    </row>
    <row r="6" spans="1:4" x14ac:dyDescent="0.25">
      <c r="A6" t="s">
        <v>4</v>
      </c>
      <c r="B6">
        <v>3</v>
      </c>
      <c r="C6" s="2">
        <f>B6*277</f>
        <v>831</v>
      </c>
    </row>
    <row r="7" spans="1:4" x14ac:dyDescent="0.25">
      <c r="A7" t="s">
        <v>38</v>
      </c>
      <c r="B7">
        <v>1</v>
      </c>
      <c r="C7" s="2">
        <v>14500</v>
      </c>
    </row>
    <row r="8" spans="1:4" x14ac:dyDescent="0.25">
      <c r="A8" t="s">
        <v>5</v>
      </c>
      <c r="B8">
        <v>2</v>
      </c>
      <c r="C8" s="2">
        <v>2733</v>
      </c>
    </row>
    <row r="9" spans="1:4" x14ac:dyDescent="0.25">
      <c r="A9" t="s">
        <v>6</v>
      </c>
      <c r="B9">
        <v>1</v>
      </c>
      <c r="C9" s="2">
        <v>914.87</v>
      </c>
    </row>
    <row r="10" spans="1:4" x14ac:dyDescent="0.25">
      <c r="A10" t="s">
        <v>7</v>
      </c>
      <c r="B10">
        <v>2</v>
      </c>
      <c r="C10" s="2">
        <f>26.42*2</f>
        <v>52.84</v>
      </c>
    </row>
    <row r="11" spans="1:4" x14ac:dyDescent="0.25">
      <c r="A11" t="s">
        <v>10</v>
      </c>
      <c r="B11">
        <v>55</v>
      </c>
      <c r="C11" s="2">
        <f>B11*3200</f>
        <v>176000</v>
      </c>
    </row>
    <row r="12" spans="1:4" x14ac:dyDescent="0.25">
      <c r="A12" t="s">
        <v>11</v>
      </c>
      <c r="B12">
        <v>200</v>
      </c>
      <c r="C12" s="2">
        <f>B12*47</f>
        <v>9400</v>
      </c>
    </row>
    <row r="13" spans="1:4" x14ac:dyDescent="0.25">
      <c r="A13" t="s">
        <v>12</v>
      </c>
      <c r="B13">
        <v>200</v>
      </c>
      <c r="C13" s="2">
        <f>B13*100</f>
        <v>20000</v>
      </c>
    </row>
    <row r="14" spans="1:4" x14ac:dyDescent="0.25">
      <c r="A14" t="s">
        <v>60</v>
      </c>
      <c r="C14" s="2" t="s">
        <v>61</v>
      </c>
    </row>
    <row r="15" spans="1:4" x14ac:dyDescent="0.25">
      <c r="C15" s="2"/>
    </row>
    <row r="16" spans="1:4" x14ac:dyDescent="0.25">
      <c r="B16" s="1" t="s">
        <v>13</v>
      </c>
      <c r="C16" s="2">
        <f>SUM(C5:C15)</f>
        <v>259333.71</v>
      </c>
      <c r="D16" t="s">
        <v>23</v>
      </c>
    </row>
    <row r="17" spans="2:6" x14ac:dyDescent="0.25">
      <c r="B17" s="1"/>
      <c r="C17" s="2"/>
    </row>
    <row r="19" spans="2:6" ht="30" x14ac:dyDescent="0.25">
      <c r="B19" s="8" t="s">
        <v>68</v>
      </c>
      <c r="C19" s="9" t="s">
        <v>69</v>
      </c>
      <c r="D19" s="10" t="s">
        <v>70</v>
      </c>
      <c r="E19" s="10" t="s">
        <v>71</v>
      </c>
      <c r="F19" s="10" t="s">
        <v>72</v>
      </c>
    </row>
    <row r="20" spans="2:6" x14ac:dyDescent="0.25">
      <c r="B20" s="11">
        <v>50</v>
      </c>
      <c r="C20" s="12">
        <v>40</v>
      </c>
      <c r="D20" s="12">
        <f>B20*C20</f>
        <v>2000</v>
      </c>
      <c r="E20" s="13">
        <f>D20*12</f>
        <v>24000</v>
      </c>
      <c r="F20" s="14">
        <f>($C$16-($C$11+$C$12+$C$13)+(($C$11+$C$12+$C$13)/$B$13*B20))/E20</f>
        <v>4.3868212499999997</v>
      </c>
    </row>
    <row r="21" spans="2:6" x14ac:dyDescent="0.25">
      <c r="B21" s="11">
        <v>60</v>
      </c>
      <c r="C21" s="12">
        <v>40</v>
      </c>
      <c r="D21" s="12">
        <f t="shared" ref="D21:D25" si="0">B21*C21</f>
        <v>2400</v>
      </c>
      <c r="E21" s="13">
        <f t="shared" ref="E21:E27" si="1">D21*12</f>
        <v>28800</v>
      </c>
      <c r="F21" s="14">
        <f t="shared" ref="F21:F26" si="2">($C$16-($C$11+$C$12+$C$13)+(($C$11+$C$12+$C$13)/$B$13*B21))/E21</f>
        <v>4.0122815972222217</v>
      </c>
    </row>
    <row r="22" spans="2:6" x14ac:dyDescent="0.25">
      <c r="B22" s="11">
        <v>70</v>
      </c>
      <c r="C22" s="12">
        <v>40</v>
      </c>
      <c r="D22" s="12">
        <f t="shared" si="0"/>
        <v>2800</v>
      </c>
      <c r="E22" s="13">
        <f t="shared" si="1"/>
        <v>33600</v>
      </c>
      <c r="F22" s="14">
        <f t="shared" si="2"/>
        <v>3.7447532738095237</v>
      </c>
    </row>
    <row r="23" spans="2:6" x14ac:dyDescent="0.25">
      <c r="B23" s="11">
        <v>80</v>
      </c>
      <c r="C23" s="12">
        <v>40</v>
      </c>
      <c r="D23" s="12">
        <f t="shared" si="0"/>
        <v>3200</v>
      </c>
      <c r="E23" s="13">
        <f t="shared" si="1"/>
        <v>38400</v>
      </c>
      <c r="F23" s="14">
        <f t="shared" si="2"/>
        <v>3.5441070312499998</v>
      </c>
    </row>
    <row r="24" spans="2:6" x14ac:dyDescent="0.25">
      <c r="B24" s="11">
        <v>90</v>
      </c>
      <c r="C24" s="12">
        <v>40</v>
      </c>
      <c r="D24" s="12">
        <f t="shared" si="0"/>
        <v>3600</v>
      </c>
      <c r="E24" s="13">
        <f t="shared" si="1"/>
        <v>43200</v>
      </c>
      <c r="F24" s="14">
        <f t="shared" si="2"/>
        <v>3.3880488425925925</v>
      </c>
    </row>
    <row r="25" spans="2:6" x14ac:dyDescent="0.25">
      <c r="B25" s="11">
        <v>100</v>
      </c>
      <c r="C25" s="12">
        <v>40</v>
      </c>
      <c r="D25" s="12">
        <f t="shared" si="0"/>
        <v>4000</v>
      </c>
      <c r="E25" s="13">
        <f t="shared" si="1"/>
        <v>48000</v>
      </c>
      <c r="F25" s="14">
        <f t="shared" si="2"/>
        <v>3.2632022916666665</v>
      </c>
    </row>
    <row r="26" spans="2:6" x14ac:dyDescent="0.25">
      <c r="B26" s="11">
        <v>110</v>
      </c>
      <c r="C26" s="12">
        <v>40</v>
      </c>
      <c r="D26" s="12">
        <f>B26*C26</f>
        <v>4400</v>
      </c>
      <c r="E26" s="13">
        <f>D26*12</f>
        <v>52800</v>
      </c>
      <c r="F26" s="14">
        <f t="shared" si="2"/>
        <v>3.1610551136363636</v>
      </c>
    </row>
    <row r="27" spans="2:6" x14ac:dyDescent="0.25">
      <c r="B27" s="11">
        <v>120</v>
      </c>
      <c r="C27" s="12">
        <v>40</v>
      </c>
      <c r="D27" s="12">
        <f t="shared" ref="D27:D29" si="3">B27*C27</f>
        <v>4800</v>
      </c>
      <c r="E27" s="13">
        <f t="shared" si="1"/>
        <v>57600</v>
      </c>
      <c r="F27" s="14">
        <f>($C$16-($C$11+$C$12+$C$13)+(($C$11+$C$12+$C$13)/$B$13*B27))/E27</f>
        <v>3.0759324652777775</v>
      </c>
    </row>
    <row r="28" spans="2:6" x14ac:dyDescent="0.25">
      <c r="B28" s="11">
        <v>130</v>
      </c>
      <c r="C28" s="12">
        <v>40</v>
      </c>
      <c r="D28" s="12">
        <f t="shared" si="3"/>
        <v>5200</v>
      </c>
      <c r="E28" s="13">
        <f t="shared" ref="E28:E35" si="4">D28*12</f>
        <v>62400</v>
      </c>
      <c r="F28" s="14">
        <f t="shared" ref="F28:F34" si="5">($C$16-($C$11+$C$12+$C$13)+(($C$11+$C$12+$C$13)/$B$13*B28))/E28</f>
        <v>3.003905608974359</v>
      </c>
    </row>
    <row r="29" spans="2:6" x14ac:dyDescent="0.25">
      <c r="B29" s="11">
        <v>140</v>
      </c>
      <c r="C29" s="12">
        <v>40</v>
      </c>
      <c r="D29" s="12">
        <f t="shared" si="3"/>
        <v>5600</v>
      </c>
      <c r="E29" s="13">
        <f t="shared" si="4"/>
        <v>67200</v>
      </c>
      <c r="F29" s="14">
        <f t="shared" si="5"/>
        <v>2.9421683035714286</v>
      </c>
    </row>
    <row r="30" spans="2:6" x14ac:dyDescent="0.25">
      <c r="B30" s="11">
        <v>150</v>
      </c>
      <c r="C30" s="12">
        <v>40</v>
      </c>
      <c r="D30" s="12">
        <f t="shared" ref="D30:D35" si="6">B30*C30</f>
        <v>6000</v>
      </c>
      <c r="E30" s="13">
        <f t="shared" si="4"/>
        <v>72000</v>
      </c>
      <c r="F30" s="14">
        <f t="shared" si="5"/>
        <v>2.888662638888889</v>
      </c>
    </row>
    <row r="31" spans="2:6" x14ac:dyDescent="0.25">
      <c r="B31" s="11">
        <v>160</v>
      </c>
      <c r="C31" s="12">
        <v>40</v>
      </c>
      <c r="D31" s="12">
        <f t="shared" si="6"/>
        <v>6400</v>
      </c>
      <c r="E31" s="13">
        <f t="shared" si="4"/>
        <v>76800</v>
      </c>
      <c r="F31" s="14">
        <f t="shared" si="5"/>
        <v>2.8418451822916664</v>
      </c>
    </row>
    <row r="32" spans="2:6" x14ac:dyDescent="0.25">
      <c r="B32" s="11">
        <v>170</v>
      </c>
      <c r="C32" s="12">
        <v>40</v>
      </c>
      <c r="D32" s="12">
        <f t="shared" si="6"/>
        <v>6800</v>
      </c>
      <c r="E32" s="13">
        <f t="shared" si="4"/>
        <v>81600</v>
      </c>
      <c r="F32" s="14">
        <f t="shared" si="5"/>
        <v>2.8005356617647057</v>
      </c>
    </row>
    <row r="33" spans="2:6" x14ac:dyDescent="0.25">
      <c r="B33" s="11">
        <v>180</v>
      </c>
      <c r="C33" s="12">
        <v>40</v>
      </c>
      <c r="D33" s="12">
        <f t="shared" si="6"/>
        <v>7200</v>
      </c>
      <c r="E33" s="13">
        <f t="shared" si="4"/>
        <v>86400</v>
      </c>
      <c r="F33" s="14">
        <f t="shared" si="5"/>
        <v>2.763816087962963</v>
      </c>
    </row>
    <row r="34" spans="2:6" x14ac:dyDescent="0.25">
      <c r="B34" s="11">
        <v>190</v>
      </c>
      <c r="C34" s="12">
        <v>40</v>
      </c>
      <c r="D34" s="12">
        <f t="shared" si="6"/>
        <v>7600</v>
      </c>
      <c r="E34" s="13">
        <f t="shared" si="4"/>
        <v>91200</v>
      </c>
      <c r="F34" s="14">
        <f t="shared" si="5"/>
        <v>2.7309617324561404</v>
      </c>
    </row>
    <row r="35" spans="2:6" x14ac:dyDescent="0.25">
      <c r="B35" s="11">
        <v>200</v>
      </c>
      <c r="C35" s="12">
        <v>40</v>
      </c>
      <c r="D35" s="12">
        <f t="shared" si="6"/>
        <v>8000</v>
      </c>
      <c r="E35" s="13">
        <f t="shared" si="4"/>
        <v>96000</v>
      </c>
      <c r="F35" s="14">
        <f>($C$16-($C$11+$C$12+$C$13)+(($C$11+$C$12+$C$13)/$B$13*B35))/E35</f>
        <v>2.7013928125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D3615-AFC7-4ADA-A67A-158590C92D18}">
  <dimension ref="A1:AE33"/>
  <sheetViews>
    <sheetView tabSelected="1" workbookViewId="0">
      <selection sqref="A1:XFD1048576"/>
    </sheetView>
  </sheetViews>
  <sheetFormatPr defaultRowHeight="15" x14ac:dyDescent="0.25"/>
  <cols>
    <col min="1" max="1" width="40.7109375" style="16" customWidth="1"/>
    <col min="2" max="2" width="8.42578125" style="16" bestFit="1" customWidth="1"/>
    <col min="3" max="4" width="11.5703125" style="16" bestFit="1" customWidth="1"/>
    <col min="5" max="5" width="11.5703125" style="16" customWidth="1"/>
    <col min="6" max="6" width="8.85546875" style="16" customWidth="1"/>
    <col min="7" max="7" width="6.140625" style="16" bestFit="1" customWidth="1"/>
    <col min="8" max="8" width="5.28515625" style="16" bestFit="1" customWidth="1"/>
    <col min="9" max="9" width="7.28515625" style="16" bestFit="1" customWidth="1"/>
    <col min="10" max="10" width="8.28515625" style="16" bestFit="1" customWidth="1"/>
    <col min="11" max="11" width="4.140625" style="16" bestFit="1" customWidth="1"/>
    <col min="12" max="12" width="9.140625" style="16"/>
    <col min="13" max="13" width="5.28515625" style="16" bestFit="1" customWidth="1"/>
    <col min="14" max="14" width="7.28515625" style="16" bestFit="1" customWidth="1"/>
    <col min="15" max="15" width="8.28515625" style="16" bestFit="1" customWidth="1"/>
    <col min="16" max="16" width="4.140625" style="16" bestFit="1" customWidth="1"/>
    <col min="17" max="17" width="9.140625" style="16"/>
    <col min="18" max="18" width="5.28515625" style="16" bestFit="1" customWidth="1"/>
    <col min="19" max="19" width="7.28515625" style="16" bestFit="1" customWidth="1"/>
    <col min="20" max="20" width="9.28515625" style="16" bestFit="1" customWidth="1"/>
    <col min="21" max="21" width="4.140625" style="16" bestFit="1" customWidth="1"/>
    <col min="22" max="22" width="9.140625" style="16"/>
    <col min="23" max="23" width="5.28515625" style="16" bestFit="1" customWidth="1"/>
    <col min="24" max="24" width="8.28515625" style="16" bestFit="1" customWidth="1"/>
    <col min="25" max="25" width="9.28515625" style="16" bestFit="1" customWidth="1"/>
    <col min="26" max="26" width="4.140625" style="16" bestFit="1" customWidth="1"/>
    <col min="27" max="27" width="9.140625" style="16"/>
    <col min="28" max="28" width="5.28515625" style="16" bestFit="1" customWidth="1"/>
    <col min="29" max="29" width="8.28515625" style="16" bestFit="1" customWidth="1"/>
    <col min="30" max="30" width="9.28515625" style="16" bestFit="1" customWidth="1"/>
    <col min="31" max="31" width="4.140625" style="16" bestFit="1" customWidth="1"/>
    <col min="32" max="16384" width="9.140625" style="16"/>
  </cols>
  <sheetData>
    <row r="1" spans="1:31" x14ac:dyDescent="0.25">
      <c r="A1" s="16" t="s">
        <v>8</v>
      </c>
    </row>
    <row r="2" spans="1:31" x14ac:dyDescent="0.25">
      <c r="A2" s="16" t="s">
        <v>9</v>
      </c>
    </row>
    <row r="3" spans="1:31" x14ac:dyDescent="0.25">
      <c r="H3" s="17" t="s">
        <v>76</v>
      </c>
      <c r="I3" s="17"/>
      <c r="J3" s="17"/>
      <c r="K3" s="17"/>
      <c r="M3" s="17" t="s">
        <v>77</v>
      </c>
      <c r="N3" s="17"/>
      <c r="O3" s="17"/>
      <c r="P3" s="17"/>
      <c r="R3" s="17" t="s">
        <v>78</v>
      </c>
      <c r="S3" s="17"/>
      <c r="T3" s="17"/>
      <c r="U3" s="17"/>
      <c r="W3" s="17" t="s">
        <v>79</v>
      </c>
      <c r="X3" s="17"/>
      <c r="Y3" s="17"/>
      <c r="Z3" s="17"/>
      <c r="AB3" s="17" t="s">
        <v>80</v>
      </c>
      <c r="AC3" s="17"/>
      <c r="AD3" s="17"/>
      <c r="AE3" s="17"/>
    </row>
    <row r="4" spans="1:31" ht="30" x14ac:dyDescent="0.25">
      <c r="A4" s="16" t="s">
        <v>0</v>
      </c>
      <c r="B4" s="18" t="s">
        <v>1</v>
      </c>
      <c r="C4" s="18" t="s">
        <v>73</v>
      </c>
      <c r="D4" s="18" t="s">
        <v>74</v>
      </c>
      <c r="E4" s="18"/>
      <c r="F4" s="19" t="s">
        <v>68</v>
      </c>
      <c r="H4" s="20" t="s">
        <v>69</v>
      </c>
      <c r="I4" s="21" t="s">
        <v>70</v>
      </c>
      <c r="J4" s="21" t="s">
        <v>71</v>
      </c>
      <c r="K4" s="21" t="s">
        <v>72</v>
      </c>
      <c r="M4" s="20" t="s">
        <v>69</v>
      </c>
      <c r="N4" s="21" t="s">
        <v>70</v>
      </c>
      <c r="O4" s="21" t="s">
        <v>71</v>
      </c>
      <c r="P4" s="21" t="s">
        <v>72</v>
      </c>
      <c r="R4" s="20" t="s">
        <v>69</v>
      </c>
      <c r="S4" s="21" t="s">
        <v>70</v>
      </c>
      <c r="T4" s="21" t="s">
        <v>71</v>
      </c>
      <c r="U4" s="21" t="s">
        <v>72</v>
      </c>
      <c r="W4" s="20" t="s">
        <v>69</v>
      </c>
      <c r="X4" s="21" t="s">
        <v>70</v>
      </c>
      <c r="Y4" s="21" t="s">
        <v>71</v>
      </c>
      <c r="Z4" s="21" t="s">
        <v>72</v>
      </c>
      <c r="AB4" s="20" t="s">
        <v>69</v>
      </c>
      <c r="AC4" s="21" t="s">
        <v>70</v>
      </c>
      <c r="AD4" s="21" t="s">
        <v>71</v>
      </c>
      <c r="AE4" s="21" t="s">
        <v>72</v>
      </c>
    </row>
    <row r="5" spans="1:31" x14ac:dyDescent="0.25">
      <c r="A5" s="16" t="s">
        <v>3</v>
      </c>
      <c r="B5" s="16">
        <v>2</v>
      </c>
      <c r="C5" s="22">
        <v>11634</v>
      </c>
      <c r="D5" s="22">
        <f>B5*C5</f>
        <v>23268</v>
      </c>
      <c r="E5" s="22"/>
      <c r="F5" s="18">
        <v>25</v>
      </c>
      <c r="H5" s="23">
        <v>20</v>
      </c>
      <c r="I5" s="23">
        <f t="shared" ref="I5:I33" si="0">F5*H5</f>
        <v>500</v>
      </c>
      <c r="J5" s="24">
        <f>I5*12</f>
        <v>6000</v>
      </c>
      <c r="K5" s="25">
        <f>$D$13/J5</f>
        <v>7.6937850000000001</v>
      </c>
      <c r="M5" s="23">
        <v>25</v>
      </c>
      <c r="N5" s="23">
        <f t="shared" ref="N5:N33" si="1">$F5*M5</f>
        <v>625</v>
      </c>
      <c r="O5" s="24">
        <f>N5*12</f>
        <v>7500</v>
      </c>
      <c r="P5" s="25">
        <f>$D$13/O5</f>
        <v>6.1550279999999997</v>
      </c>
      <c r="R5" s="23">
        <v>30</v>
      </c>
      <c r="S5" s="23">
        <f t="shared" ref="S5:S33" si="2">$F5*R5</f>
        <v>750</v>
      </c>
      <c r="T5" s="24">
        <f>S5*12</f>
        <v>9000</v>
      </c>
      <c r="U5" s="25">
        <f>$D$13/T5</f>
        <v>5.1291899999999995</v>
      </c>
      <c r="W5" s="23">
        <v>35</v>
      </c>
      <c r="X5" s="23">
        <f t="shared" ref="X5:X33" si="3">$F5*W5</f>
        <v>875</v>
      </c>
      <c r="Y5" s="24">
        <f>X5*12</f>
        <v>10500</v>
      </c>
      <c r="Z5" s="25">
        <f>$D$13/Y5</f>
        <v>4.3964485714285715</v>
      </c>
      <c r="AB5" s="23">
        <v>40</v>
      </c>
      <c r="AC5" s="23">
        <f t="shared" ref="AC5:AC33" si="4">$F5*AB5</f>
        <v>1000</v>
      </c>
      <c r="AD5" s="24">
        <f>AC5*12</f>
        <v>12000</v>
      </c>
      <c r="AE5" s="25">
        <f>$D$13/AD5</f>
        <v>3.8468925</v>
      </c>
    </row>
    <row r="6" spans="1:31" x14ac:dyDescent="0.25">
      <c r="A6" s="16" t="s">
        <v>4</v>
      </c>
      <c r="B6" s="16">
        <v>2</v>
      </c>
      <c r="C6" s="22">
        <v>277</v>
      </c>
      <c r="D6" s="22">
        <f t="shared" ref="D6:D12" si="5">B6*C6</f>
        <v>554</v>
      </c>
      <c r="E6" s="22"/>
      <c r="F6" s="18">
        <v>30</v>
      </c>
      <c r="H6" s="23">
        <v>20</v>
      </c>
      <c r="I6" s="23">
        <f t="shared" si="0"/>
        <v>600</v>
      </c>
      <c r="J6" s="24">
        <f t="shared" ref="J6:J7" si="6">I6*12</f>
        <v>7200</v>
      </c>
      <c r="K6" s="25">
        <f t="shared" ref="K6:K7" si="7">$D$13/J6</f>
        <v>6.4114874999999998</v>
      </c>
      <c r="M6" s="23">
        <v>25</v>
      </c>
      <c r="N6" s="23">
        <f t="shared" si="1"/>
        <v>750</v>
      </c>
      <c r="O6" s="24">
        <f t="shared" ref="O6:O7" si="8">N6*12</f>
        <v>9000</v>
      </c>
      <c r="P6" s="25">
        <f t="shared" ref="P6:P7" si="9">$D$13/O6</f>
        <v>5.1291899999999995</v>
      </c>
      <c r="R6" s="23">
        <v>30</v>
      </c>
      <c r="S6" s="23">
        <f t="shared" si="2"/>
        <v>900</v>
      </c>
      <c r="T6" s="24">
        <f t="shared" ref="T6:T7" si="10">S6*12</f>
        <v>10800</v>
      </c>
      <c r="U6" s="25">
        <f t="shared" ref="U6:U7" si="11">$D$13/T6</f>
        <v>4.2743250000000002</v>
      </c>
      <c r="W6" s="23">
        <v>35</v>
      </c>
      <c r="X6" s="23">
        <f t="shared" si="3"/>
        <v>1050</v>
      </c>
      <c r="Y6" s="24">
        <f t="shared" ref="Y6:Y7" si="12">X6*12</f>
        <v>12600</v>
      </c>
      <c r="Z6" s="25">
        <f t="shared" ref="Z6:Z7" si="13">$D$13/Y6</f>
        <v>3.6637071428571426</v>
      </c>
      <c r="AB6" s="23">
        <v>40</v>
      </c>
      <c r="AC6" s="23">
        <f t="shared" si="4"/>
        <v>1200</v>
      </c>
      <c r="AD6" s="24">
        <f t="shared" ref="AD6:AD7" si="14">AC6*12</f>
        <v>14400</v>
      </c>
      <c r="AE6" s="25">
        <f t="shared" ref="AE6:AE7" si="15">$D$13/AD6</f>
        <v>3.2057437499999999</v>
      </c>
    </row>
    <row r="7" spans="1:31" x14ac:dyDescent="0.25">
      <c r="A7" s="16" t="s">
        <v>38</v>
      </c>
      <c r="B7" s="16">
        <v>1</v>
      </c>
      <c r="C7" s="22">
        <v>14500</v>
      </c>
      <c r="D7" s="22">
        <f t="shared" si="5"/>
        <v>14500</v>
      </c>
      <c r="E7" s="22"/>
      <c r="F7" s="18">
        <v>40</v>
      </c>
      <c r="H7" s="23">
        <v>20</v>
      </c>
      <c r="I7" s="23">
        <f t="shared" si="0"/>
        <v>800</v>
      </c>
      <c r="J7" s="24">
        <f t="shared" si="6"/>
        <v>9600</v>
      </c>
      <c r="K7" s="25">
        <f t="shared" si="7"/>
        <v>4.8086156249999998</v>
      </c>
      <c r="M7" s="23">
        <v>25</v>
      </c>
      <c r="N7" s="23">
        <f t="shared" si="1"/>
        <v>1000</v>
      </c>
      <c r="O7" s="24">
        <f t="shared" si="8"/>
        <v>12000</v>
      </c>
      <c r="P7" s="25">
        <f t="shared" si="9"/>
        <v>3.8468925</v>
      </c>
      <c r="R7" s="23">
        <v>30</v>
      </c>
      <c r="S7" s="23">
        <f t="shared" si="2"/>
        <v>1200</v>
      </c>
      <c r="T7" s="24">
        <f t="shared" si="10"/>
        <v>14400</v>
      </c>
      <c r="U7" s="25">
        <f t="shared" si="11"/>
        <v>3.2057437499999999</v>
      </c>
      <c r="W7" s="23">
        <v>35</v>
      </c>
      <c r="X7" s="23">
        <f t="shared" si="3"/>
        <v>1400</v>
      </c>
      <c r="Y7" s="24">
        <f t="shared" si="12"/>
        <v>16800</v>
      </c>
      <c r="Z7" s="25">
        <f t="shared" si="13"/>
        <v>2.7477803571428572</v>
      </c>
      <c r="AB7" s="23">
        <v>40</v>
      </c>
      <c r="AC7" s="23">
        <f t="shared" si="4"/>
        <v>1600</v>
      </c>
      <c r="AD7" s="24">
        <f t="shared" si="14"/>
        <v>19200</v>
      </c>
      <c r="AE7" s="25">
        <f t="shared" si="15"/>
        <v>2.4043078124999999</v>
      </c>
    </row>
    <row r="8" spans="1:31" x14ac:dyDescent="0.25">
      <c r="A8" s="16" t="s">
        <v>58</v>
      </c>
      <c r="B8" s="16">
        <v>2</v>
      </c>
      <c r="C8" s="22">
        <v>320</v>
      </c>
      <c r="D8" s="22">
        <f t="shared" si="5"/>
        <v>640</v>
      </c>
      <c r="E8" s="22"/>
      <c r="F8" s="18">
        <v>50</v>
      </c>
      <c r="H8" s="23">
        <v>20</v>
      </c>
      <c r="I8" s="23">
        <f t="shared" si="0"/>
        <v>1000</v>
      </c>
      <c r="J8" s="24">
        <f>I8*12</f>
        <v>12000</v>
      </c>
      <c r="K8" s="25">
        <f>$D$13/J8</f>
        <v>3.8468925</v>
      </c>
      <c r="M8" s="23">
        <v>25</v>
      </c>
      <c r="N8" s="23">
        <f t="shared" si="1"/>
        <v>1250</v>
      </c>
      <c r="O8" s="24">
        <f>N8*12</f>
        <v>15000</v>
      </c>
      <c r="P8" s="25">
        <f>$D$13/O8</f>
        <v>3.0775139999999999</v>
      </c>
      <c r="R8" s="23">
        <v>30</v>
      </c>
      <c r="S8" s="23">
        <f t="shared" si="2"/>
        <v>1500</v>
      </c>
      <c r="T8" s="24">
        <f>S8*12</f>
        <v>18000</v>
      </c>
      <c r="U8" s="25">
        <f>$D$13/T8</f>
        <v>2.5645949999999997</v>
      </c>
      <c r="W8" s="23">
        <v>35</v>
      </c>
      <c r="X8" s="23">
        <f t="shared" si="3"/>
        <v>1750</v>
      </c>
      <c r="Y8" s="24">
        <f>X8*12</f>
        <v>21000</v>
      </c>
      <c r="Z8" s="25">
        <f>$D$13/Y8</f>
        <v>2.1982242857142857</v>
      </c>
      <c r="AB8" s="23">
        <v>40</v>
      </c>
      <c r="AC8" s="23">
        <f t="shared" si="4"/>
        <v>2000</v>
      </c>
      <c r="AD8" s="24">
        <f>AC8*12</f>
        <v>24000</v>
      </c>
      <c r="AE8" s="25">
        <f>$D$13/AD8</f>
        <v>1.92344625</v>
      </c>
    </row>
    <row r="9" spans="1:31" x14ac:dyDescent="0.25">
      <c r="A9" s="16" t="s">
        <v>65</v>
      </c>
      <c r="B9" s="16">
        <v>1</v>
      </c>
      <c r="C9" s="22">
        <v>3500</v>
      </c>
      <c r="D9" s="22">
        <f t="shared" si="5"/>
        <v>3500</v>
      </c>
      <c r="E9" s="22"/>
      <c r="F9" s="18">
        <v>60</v>
      </c>
      <c r="H9" s="23">
        <v>20</v>
      </c>
      <c r="I9" s="23">
        <f t="shared" si="0"/>
        <v>1200</v>
      </c>
      <c r="J9" s="24">
        <f t="shared" ref="J9:J33" si="16">I9*12</f>
        <v>14400</v>
      </c>
      <c r="K9" s="25">
        <f t="shared" ref="K9:K33" si="17">$D$13/J9</f>
        <v>3.2057437499999999</v>
      </c>
      <c r="M9" s="23">
        <v>25</v>
      </c>
      <c r="N9" s="23">
        <f t="shared" si="1"/>
        <v>1500</v>
      </c>
      <c r="O9" s="24">
        <f t="shared" ref="O9:O13" si="18">N9*12</f>
        <v>18000</v>
      </c>
      <c r="P9" s="25">
        <f t="shared" ref="P9:P33" si="19">$D$13/O9</f>
        <v>2.5645949999999997</v>
      </c>
      <c r="R9" s="23">
        <v>30</v>
      </c>
      <c r="S9" s="23">
        <f t="shared" si="2"/>
        <v>1800</v>
      </c>
      <c r="T9" s="24">
        <f t="shared" ref="T9:T13" si="20">S9*12</f>
        <v>21600</v>
      </c>
      <c r="U9" s="25">
        <f t="shared" ref="U9:U33" si="21">$D$13/T9</f>
        <v>2.1371625000000001</v>
      </c>
      <c r="W9" s="23">
        <v>35</v>
      </c>
      <c r="X9" s="23">
        <f t="shared" si="3"/>
        <v>2100</v>
      </c>
      <c r="Y9" s="24">
        <f t="shared" ref="Y9:Y13" si="22">X9*12</f>
        <v>25200</v>
      </c>
      <c r="Z9" s="25">
        <f t="shared" ref="Z9:Z33" si="23">$D$13/Y9</f>
        <v>1.8318535714285713</v>
      </c>
      <c r="AB9" s="23">
        <v>40</v>
      </c>
      <c r="AC9" s="23">
        <f t="shared" si="4"/>
        <v>2400</v>
      </c>
      <c r="AD9" s="24">
        <f t="shared" ref="AD9:AD13" si="24">AC9*12</f>
        <v>28800</v>
      </c>
      <c r="AE9" s="25">
        <f t="shared" ref="AE9:AE33" si="25">$D$13/AD9</f>
        <v>1.6028718749999999</v>
      </c>
    </row>
    <row r="10" spans="1:31" x14ac:dyDescent="0.25">
      <c r="A10" s="16" t="s">
        <v>5</v>
      </c>
      <c r="B10" s="16">
        <v>2</v>
      </c>
      <c r="C10" s="22">
        <v>1366.5</v>
      </c>
      <c r="D10" s="22">
        <f t="shared" si="5"/>
        <v>2733</v>
      </c>
      <c r="E10" s="22"/>
      <c r="F10" s="18">
        <v>70</v>
      </c>
      <c r="H10" s="23">
        <v>20</v>
      </c>
      <c r="I10" s="23">
        <f t="shared" si="0"/>
        <v>1400</v>
      </c>
      <c r="J10" s="24">
        <f t="shared" si="16"/>
        <v>16800</v>
      </c>
      <c r="K10" s="25">
        <f t="shared" si="17"/>
        <v>2.7477803571428572</v>
      </c>
      <c r="M10" s="23">
        <v>25</v>
      </c>
      <c r="N10" s="23">
        <f t="shared" si="1"/>
        <v>1750</v>
      </c>
      <c r="O10" s="24">
        <f t="shared" si="18"/>
        <v>21000</v>
      </c>
      <c r="P10" s="25">
        <f t="shared" si="19"/>
        <v>2.1982242857142857</v>
      </c>
      <c r="R10" s="23">
        <v>30</v>
      </c>
      <c r="S10" s="23">
        <f t="shared" si="2"/>
        <v>2100</v>
      </c>
      <c r="T10" s="24">
        <f t="shared" si="20"/>
        <v>25200</v>
      </c>
      <c r="U10" s="25">
        <f t="shared" si="21"/>
        <v>1.8318535714285713</v>
      </c>
      <c r="W10" s="23">
        <v>35</v>
      </c>
      <c r="X10" s="23">
        <f t="shared" si="3"/>
        <v>2450</v>
      </c>
      <c r="Y10" s="24">
        <f t="shared" si="22"/>
        <v>29400</v>
      </c>
      <c r="Z10" s="25">
        <f t="shared" si="23"/>
        <v>1.5701602040816327</v>
      </c>
      <c r="AB10" s="23">
        <v>40</v>
      </c>
      <c r="AC10" s="23">
        <f t="shared" si="4"/>
        <v>2800</v>
      </c>
      <c r="AD10" s="24">
        <f t="shared" si="24"/>
        <v>33600</v>
      </c>
      <c r="AE10" s="25">
        <f t="shared" si="25"/>
        <v>1.3738901785714286</v>
      </c>
    </row>
    <row r="11" spans="1:31" x14ac:dyDescent="0.25">
      <c r="A11" s="16" t="s">
        <v>6</v>
      </c>
      <c r="B11" s="16">
        <v>1</v>
      </c>
      <c r="C11" s="22">
        <v>914.87</v>
      </c>
      <c r="D11" s="22">
        <f t="shared" si="5"/>
        <v>914.87</v>
      </c>
      <c r="E11" s="22"/>
      <c r="F11" s="18">
        <v>80</v>
      </c>
      <c r="H11" s="23">
        <v>20</v>
      </c>
      <c r="I11" s="23">
        <f t="shared" si="0"/>
        <v>1600</v>
      </c>
      <c r="J11" s="24">
        <f t="shared" si="16"/>
        <v>19200</v>
      </c>
      <c r="K11" s="25">
        <f t="shared" si="17"/>
        <v>2.4043078124999999</v>
      </c>
      <c r="M11" s="23">
        <v>25</v>
      </c>
      <c r="N11" s="23">
        <f t="shared" si="1"/>
        <v>2000</v>
      </c>
      <c r="O11" s="24">
        <f t="shared" si="18"/>
        <v>24000</v>
      </c>
      <c r="P11" s="25">
        <f t="shared" si="19"/>
        <v>1.92344625</v>
      </c>
      <c r="R11" s="23">
        <v>30</v>
      </c>
      <c r="S11" s="23">
        <f t="shared" si="2"/>
        <v>2400</v>
      </c>
      <c r="T11" s="24">
        <f t="shared" si="20"/>
        <v>28800</v>
      </c>
      <c r="U11" s="25">
        <f t="shared" si="21"/>
        <v>1.6028718749999999</v>
      </c>
      <c r="W11" s="23">
        <v>35</v>
      </c>
      <c r="X11" s="23">
        <f t="shared" si="3"/>
        <v>2800</v>
      </c>
      <c r="Y11" s="24">
        <f t="shared" si="22"/>
        <v>33600</v>
      </c>
      <c r="Z11" s="25">
        <f t="shared" si="23"/>
        <v>1.3738901785714286</v>
      </c>
      <c r="AB11" s="23">
        <v>40</v>
      </c>
      <c r="AC11" s="23">
        <f t="shared" si="4"/>
        <v>3200</v>
      </c>
      <c r="AD11" s="24">
        <f t="shared" si="24"/>
        <v>38400</v>
      </c>
      <c r="AE11" s="25">
        <f t="shared" si="25"/>
        <v>1.20215390625</v>
      </c>
    </row>
    <row r="12" spans="1:31" ht="15.75" thickBot="1" x14ac:dyDescent="0.3">
      <c r="A12" s="26" t="s">
        <v>7</v>
      </c>
      <c r="B12" s="26">
        <v>2</v>
      </c>
      <c r="C12" s="27">
        <v>26.42</v>
      </c>
      <c r="D12" s="27">
        <f t="shared" si="5"/>
        <v>52.84</v>
      </c>
      <c r="E12" s="28"/>
      <c r="F12" s="18">
        <v>90</v>
      </c>
      <c r="H12" s="23">
        <v>20</v>
      </c>
      <c r="I12" s="23">
        <f t="shared" si="0"/>
        <v>1800</v>
      </c>
      <c r="J12" s="24">
        <f t="shared" si="16"/>
        <v>21600</v>
      </c>
      <c r="K12" s="25">
        <f t="shared" si="17"/>
        <v>2.1371625000000001</v>
      </c>
      <c r="M12" s="23">
        <v>25</v>
      </c>
      <c r="N12" s="23">
        <f t="shared" si="1"/>
        <v>2250</v>
      </c>
      <c r="O12" s="24">
        <f t="shared" si="18"/>
        <v>27000</v>
      </c>
      <c r="P12" s="25">
        <f t="shared" si="19"/>
        <v>1.70973</v>
      </c>
      <c r="R12" s="23">
        <v>30</v>
      </c>
      <c r="S12" s="23">
        <f t="shared" si="2"/>
        <v>2700</v>
      </c>
      <c r="T12" s="24">
        <f t="shared" si="20"/>
        <v>32400</v>
      </c>
      <c r="U12" s="25">
        <f t="shared" si="21"/>
        <v>1.4247749999999999</v>
      </c>
      <c r="W12" s="23">
        <v>35</v>
      </c>
      <c r="X12" s="23">
        <f t="shared" si="3"/>
        <v>3150</v>
      </c>
      <c r="Y12" s="24">
        <f t="shared" si="22"/>
        <v>37800</v>
      </c>
      <c r="Z12" s="25">
        <f t="shared" si="23"/>
        <v>1.2212357142857142</v>
      </c>
      <c r="AB12" s="23">
        <v>40</v>
      </c>
      <c r="AC12" s="23">
        <f t="shared" si="4"/>
        <v>3600</v>
      </c>
      <c r="AD12" s="24">
        <f t="shared" si="24"/>
        <v>43200</v>
      </c>
      <c r="AE12" s="25">
        <f t="shared" si="25"/>
        <v>1.06858125</v>
      </c>
    </row>
    <row r="13" spans="1:31" ht="15.75" thickTop="1" x14ac:dyDescent="0.25">
      <c r="A13" s="29" t="s">
        <v>75</v>
      </c>
      <c r="C13" s="22"/>
      <c r="D13" s="30">
        <f>SUM(D5:D12)</f>
        <v>46162.71</v>
      </c>
      <c r="E13" s="30"/>
      <c r="F13" s="18">
        <v>100</v>
      </c>
      <c r="H13" s="23">
        <v>20</v>
      </c>
      <c r="I13" s="23">
        <f t="shared" si="0"/>
        <v>2000</v>
      </c>
      <c r="J13" s="24">
        <f t="shared" si="16"/>
        <v>24000</v>
      </c>
      <c r="K13" s="25">
        <f t="shared" si="17"/>
        <v>1.92344625</v>
      </c>
      <c r="M13" s="23">
        <v>25</v>
      </c>
      <c r="N13" s="23">
        <f t="shared" si="1"/>
        <v>2500</v>
      </c>
      <c r="O13" s="24">
        <f t="shared" si="18"/>
        <v>30000</v>
      </c>
      <c r="P13" s="25">
        <f t="shared" si="19"/>
        <v>1.5387569999999999</v>
      </c>
      <c r="R13" s="23">
        <v>30</v>
      </c>
      <c r="S13" s="23">
        <f t="shared" si="2"/>
        <v>3000</v>
      </c>
      <c r="T13" s="24">
        <f t="shared" si="20"/>
        <v>36000</v>
      </c>
      <c r="U13" s="25">
        <f t="shared" si="21"/>
        <v>1.2822974999999999</v>
      </c>
      <c r="W13" s="23">
        <v>35</v>
      </c>
      <c r="X13" s="23">
        <f t="shared" si="3"/>
        <v>3500</v>
      </c>
      <c r="Y13" s="24">
        <f t="shared" si="22"/>
        <v>42000</v>
      </c>
      <c r="Z13" s="25">
        <f t="shared" si="23"/>
        <v>1.0991121428571429</v>
      </c>
      <c r="AB13" s="23">
        <v>40</v>
      </c>
      <c r="AC13" s="23">
        <f t="shared" si="4"/>
        <v>4000</v>
      </c>
      <c r="AD13" s="24">
        <f t="shared" si="24"/>
        <v>48000</v>
      </c>
      <c r="AE13" s="25">
        <f t="shared" si="25"/>
        <v>0.96172312500000001</v>
      </c>
    </row>
    <row r="14" spans="1:31" x14ac:dyDescent="0.25">
      <c r="F14" s="18">
        <v>110</v>
      </c>
      <c r="H14" s="23">
        <v>20</v>
      </c>
      <c r="I14" s="23">
        <f t="shared" si="0"/>
        <v>2200</v>
      </c>
      <c r="J14" s="24">
        <f>I14*12</f>
        <v>26400</v>
      </c>
      <c r="K14" s="25">
        <f t="shared" si="17"/>
        <v>1.7485875</v>
      </c>
      <c r="M14" s="23">
        <v>25</v>
      </c>
      <c r="N14" s="23">
        <f t="shared" si="1"/>
        <v>2750</v>
      </c>
      <c r="O14" s="24">
        <f>N14*12</f>
        <v>33000</v>
      </c>
      <c r="P14" s="25">
        <f t="shared" si="19"/>
        <v>1.3988700000000001</v>
      </c>
      <c r="R14" s="23">
        <v>30</v>
      </c>
      <c r="S14" s="23">
        <f t="shared" si="2"/>
        <v>3300</v>
      </c>
      <c r="T14" s="24">
        <f>S14*12</f>
        <v>39600</v>
      </c>
      <c r="U14" s="25">
        <f t="shared" si="21"/>
        <v>1.1657249999999999</v>
      </c>
      <c r="W14" s="23">
        <v>35</v>
      </c>
      <c r="X14" s="23">
        <f t="shared" si="3"/>
        <v>3850</v>
      </c>
      <c r="Y14" s="24">
        <f>X14*12</f>
        <v>46200</v>
      </c>
      <c r="Z14" s="25">
        <f t="shared" si="23"/>
        <v>0.9991928571428571</v>
      </c>
      <c r="AB14" s="23">
        <v>40</v>
      </c>
      <c r="AC14" s="23">
        <f t="shared" si="4"/>
        <v>4400</v>
      </c>
      <c r="AD14" s="24">
        <f>AC14*12</f>
        <v>52800</v>
      </c>
      <c r="AE14" s="25">
        <f t="shared" si="25"/>
        <v>0.87429374999999998</v>
      </c>
    </row>
    <row r="15" spans="1:31" x14ac:dyDescent="0.25">
      <c r="F15" s="18">
        <v>120</v>
      </c>
      <c r="H15" s="23">
        <v>20</v>
      </c>
      <c r="I15" s="23">
        <f t="shared" si="0"/>
        <v>2400</v>
      </c>
      <c r="J15" s="24">
        <f t="shared" si="16"/>
        <v>28800</v>
      </c>
      <c r="K15" s="25">
        <f t="shared" si="17"/>
        <v>1.6028718749999999</v>
      </c>
      <c r="M15" s="23">
        <v>25</v>
      </c>
      <c r="N15" s="23">
        <f t="shared" si="1"/>
        <v>3000</v>
      </c>
      <c r="O15" s="24">
        <f t="shared" ref="O15:O33" si="26">N15*12</f>
        <v>36000</v>
      </c>
      <c r="P15" s="25">
        <f t="shared" si="19"/>
        <v>1.2822974999999999</v>
      </c>
      <c r="R15" s="23">
        <v>30</v>
      </c>
      <c r="S15" s="23">
        <f t="shared" si="2"/>
        <v>3600</v>
      </c>
      <c r="T15" s="24">
        <f t="shared" ref="T15:T33" si="27">S15*12</f>
        <v>43200</v>
      </c>
      <c r="U15" s="25">
        <f t="shared" si="21"/>
        <v>1.06858125</v>
      </c>
      <c r="W15" s="23">
        <v>35</v>
      </c>
      <c r="X15" s="23">
        <f t="shared" si="3"/>
        <v>4200</v>
      </c>
      <c r="Y15" s="24">
        <f t="shared" ref="Y15:Y33" si="28">X15*12</f>
        <v>50400</v>
      </c>
      <c r="Z15" s="25">
        <f t="shared" si="23"/>
        <v>0.91592678571428565</v>
      </c>
      <c r="AB15" s="23">
        <v>40</v>
      </c>
      <c r="AC15" s="23">
        <f t="shared" si="4"/>
        <v>4800</v>
      </c>
      <c r="AD15" s="24">
        <f t="shared" ref="AD15:AD33" si="29">AC15*12</f>
        <v>57600</v>
      </c>
      <c r="AE15" s="25">
        <f t="shared" si="25"/>
        <v>0.80143593749999997</v>
      </c>
    </row>
    <row r="16" spans="1:31" x14ac:dyDescent="0.25">
      <c r="A16" s="16" t="s">
        <v>81</v>
      </c>
      <c r="D16" s="16">
        <v>132</v>
      </c>
      <c r="F16" s="18">
        <v>130</v>
      </c>
      <c r="H16" s="23">
        <v>20</v>
      </c>
      <c r="I16" s="23">
        <f t="shared" si="0"/>
        <v>2600</v>
      </c>
      <c r="J16" s="24">
        <f t="shared" si="16"/>
        <v>31200</v>
      </c>
      <c r="K16" s="25">
        <f t="shared" si="17"/>
        <v>1.4795740384615383</v>
      </c>
      <c r="M16" s="23">
        <v>25</v>
      </c>
      <c r="N16" s="23">
        <f t="shared" si="1"/>
        <v>3250</v>
      </c>
      <c r="O16" s="24">
        <f t="shared" si="26"/>
        <v>39000</v>
      </c>
      <c r="P16" s="25">
        <f t="shared" si="19"/>
        <v>1.1836592307692309</v>
      </c>
      <c r="R16" s="23">
        <v>30</v>
      </c>
      <c r="S16" s="23">
        <f t="shared" si="2"/>
        <v>3900</v>
      </c>
      <c r="T16" s="24">
        <f t="shared" si="27"/>
        <v>46800</v>
      </c>
      <c r="U16" s="25">
        <f t="shared" si="21"/>
        <v>0.98638269230769227</v>
      </c>
      <c r="W16" s="23">
        <v>35</v>
      </c>
      <c r="X16" s="23">
        <f t="shared" si="3"/>
        <v>4550</v>
      </c>
      <c r="Y16" s="24">
        <f t="shared" si="28"/>
        <v>54600</v>
      </c>
      <c r="Z16" s="25">
        <f t="shared" si="23"/>
        <v>0.84547087912087915</v>
      </c>
      <c r="AB16" s="23">
        <v>40</v>
      </c>
      <c r="AC16" s="23">
        <f t="shared" si="4"/>
        <v>5200</v>
      </c>
      <c r="AD16" s="24">
        <f t="shared" si="29"/>
        <v>62400</v>
      </c>
      <c r="AE16" s="25">
        <f t="shared" si="25"/>
        <v>0.73978701923076917</v>
      </c>
    </row>
    <row r="17" spans="1:31" x14ac:dyDescent="0.25">
      <c r="A17" s="16" t="s">
        <v>82</v>
      </c>
      <c r="D17" s="16">
        <f>ROUNDUP(D16*60%,0)</f>
        <v>80</v>
      </c>
      <c r="F17" s="18">
        <v>140</v>
      </c>
      <c r="H17" s="23">
        <v>20</v>
      </c>
      <c r="I17" s="23">
        <f t="shared" si="0"/>
        <v>2800</v>
      </c>
      <c r="J17" s="24">
        <f t="shared" si="16"/>
        <v>33600</v>
      </c>
      <c r="K17" s="25">
        <f t="shared" si="17"/>
        <v>1.3738901785714286</v>
      </c>
      <c r="M17" s="23">
        <v>25</v>
      </c>
      <c r="N17" s="23">
        <f t="shared" si="1"/>
        <v>3500</v>
      </c>
      <c r="O17" s="24">
        <f t="shared" si="26"/>
        <v>42000</v>
      </c>
      <c r="P17" s="25">
        <f t="shared" si="19"/>
        <v>1.0991121428571429</v>
      </c>
      <c r="R17" s="23">
        <v>30</v>
      </c>
      <c r="S17" s="23">
        <f t="shared" si="2"/>
        <v>4200</v>
      </c>
      <c r="T17" s="24">
        <f t="shared" si="27"/>
        <v>50400</v>
      </c>
      <c r="U17" s="25">
        <f t="shared" si="21"/>
        <v>0.91592678571428565</v>
      </c>
      <c r="W17" s="23">
        <v>35</v>
      </c>
      <c r="X17" s="23">
        <f t="shared" si="3"/>
        <v>4900</v>
      </c>
      <c r="Y17" s="24">
        <f t="shared" si="28"/>
        <v>58800</v>
      </c>
      <c r="Z17" s="25">
        <f t="shared" si="23"/>
        <v>0.78508010204081635</v>
      </c>
      <c r="AB17" s="23">
        <v>40</v>
      </c>
      <c r="AC17" s="23">
        <f t="shared" si="4"/>
        <v>5600</v>
      </c>
      <c r="AD17" s="24">
        <f t="shared" si="29"/>
        <v>67200</v>
      </c>
      <c r="AE17" s="25">
        <f t="shared" si="25"/>
        <v>0.68694508928571429</v>
      </c>
    </row>
    <row r="18" spans="1:31" x14ac:dyDescent="0.25">
      <c r="F18" s="18">
        <v>150</v>
      </c>
      <c r="H18" s="23">
        <v>20</v>
      </c>
      <c r="I18" s="23">
        <f t="shared" si="0"/>
        <v>3000</v>
      </c>
      <c r="J18" s="24">
        <f t="shared" si="16"/>
        <v>36000</v>
      </c>
      <c r="K18" s="25">
        <f t="shared" si="17"/>
        <v>1.2822974999999999</v>
      </c>
      <c r="M18" s="23">
        <v>25</v>
      </c>
      <c r="N18" s="23">
        <f t="shared" si="1"/>
        <v>3750</v>
      </c>
      <c r="O18" s="24">
        <f t="shared" si="26"/>
        <v>45000</v>
      </c>
      <c r="P18" s="25">
        <f t="shared" si="19"/>
        <v>1.025838</v>
      </c>
      <c r="R18" s="23">
        <v>30</v>
      </c>
      <c r="S18" s="23">
        <f t="shared" si="2"/>
        <v>4500</v>
      </c>
      <c r="T18" s="24">
        <f t="shared" si="27"/>
        <v>54000</v>
      </c>
      <c r="U18" s="25">
        <f t="shared" si="21"/>
        <v>0.85486499999999999</v>
      </c>
      <c r="W18" s="23">
        <v>35</v>
      </c>
      <c r="X18" s="23">
        <f t="shared" si="3"/>
        <v>5250</v>
      </c>
      <c r="Y18" s="24">
        <f t="shared" si="28"/>
        <v>63000</v>
      </c>
      <c r="Z18" s="25">
        <f t="shared" si="23"/>
        <v>0.73274142857142854</v>
      </c>
      <c r="AB18" s="23">
        <v>40</v>
      </c>
      <c r="AC18" s="23">
        <f t="shared" si="4"/>
        <v>6000</v>
      </c>
      <c r="AD18" s="24">
        <f t="shared" si="29"/>
        <v>72000</v>
      </c>
      <c r="AE18" s="25">
        <f t="shared" si="25"/>
        <v>0.64114874999999993</v>
      </c>
    </row>
    <row r="19" spans="1:31" x14ac:dyDescent="0.25">
      <c r="F19" s="18">
        <v>160</v>
      </c>
      <c r="H19" s="23">
        <v>20</v>
      </c>
      <c r="I19" s="23">
        <f t="shared" si="0"/>
        <v>3200</v>
      </c>
      <c r="J19" s="24">
        <f t="shared" si="16"/>
        <v>38400</v>
      </c>
      <c r="K19" s="25">
        <f t="shared" si="17"/>
        <v>1.20215390625</v>
      </c>
      <c r="M19" s="23">
        <v>25</v>
      </c>
      <c r="N19" s="23">
        <f t="shared" si="1"/>
        <v>4000</v>
      </c>
      <c r="O19" s="24">
        <f t="shared" si="26"/>
        <v>48000</v>
      </c>
      <c r="P19" s="25">
        <f t="shared" si="19"/>
        <v>0.96172312500000001</v>
      </c>
      <c r="R19" s="23">
        <v>30</v>
      </c>
      <c r="S19" s="23">
        <f t="shared" si="2"/>
        <v>4800</v>
      </c>
      <c r="T19" s="24">
        <f t="shared" si="27"/>
        <v>57600</v>
      </c>
      <c r="U19" s="25">
        <f t="shared" si="21"/>
        <v>0.80143593749999997</v>
      </c>
      <c r="W19" s="23">
        <v>35</v>
      </c>
      <c r="X19" s="23">
        <f t="shared" si="3"/>
        <v>5600</v>
      </c>
      <c r="Y19" s="24">
        <f t="shared" si="28"/>
        <v>67200</v>
      </c>
      <c r="Z19" s="25">
        <f t="shared" si="23"/>
        <v>0.68694508928571429</v>
      </c>
      <c r="AB19" s="23">
        <v>40</v>
      </c>
      <c r="AC19" s="23">
        <f t="shared" si="4"/>
        <v>6400</v>
      </c>
      <c r="AD19" s="24">
        <f t="shared" si="29"/>
        <v>76800</v>
      </c>
      <c r="AE19" s="25">
        <f t="shared" si="25"/>
        <v>0.60107695312499998</v>
      </c>
    </row>
    <row r="20" spans="1:31" x14ac:dyDescent="0.25">
      <c r="F20" s="18">
        <v>170</v>
      </c>
      <c r="H20" s="23">
        <v>20</v>
      </c>
      <c r="I20" s="23">
        <f t="shared" si="0"/>
        <v>3400</v>
      </c>
      <c r="J20" s="24">
        <f t="shared" si="16"/>
        <v>40800</v>
      </c>
      <c r="K20" s="25">
        <f t="shared" si="17"/>
        <v>1.1314389705882353</v>
      </c>
      <c r="M20" s="23">
        <v>25</v>
      </c>
      <c r="N20" s="23">
        <f t="shared" si="1"/>
        <v>4250</v>
      </c>
      <c r="O20" s="24">
        <f t="shared" si="26"/>
        <v>51000</v>
      </c>
      <c r="P20" s="25">
        <f t="shared" si="19"/>
        <v>0.90515117647058818</v>
      </c>
      <c r="R20" s="23">
        <v>30</v>
      </c>
      <c r="S20" s="23">
        <f t="shared" si="2"/>
        <v>5100</v>
      </c>
      <c r="T20" s="24">
        <f t="shared" si="27"/>
        <v>61200</v>
      </c>
      <c r="U20" s="25">
        <f t="shared" si="21"/>
        <v>0.75429264705882348</v>
      </c>
      <c r="W20" s="23">
        <v>35</v>
      </c>
      <c r="X20" s="23">
        <f t="shared" si="3"/>
        <v>5950</v>
      </c>
      <c r="Y20" s="24">
        <f t="shared" si="28"/>
        <v>71400</v>
      </c>
      <c r="Z20" s="25">
        <f t="shared" si="23"/>
        <v>0.64653655462184878</v>
      </c>
      <c r="AB20" s="23">
        <v>40</v>
      </c>
      <c r="AC20" s="23">
        <f t="shared" si="4"/>
        <v>6800</v>
      </c>
      <c r="AD20" s="24">
        <f t="shared" si="29"/>
        <v>81600</v>
      </c>
      <c r="AE20" s="25">
        <f t="shared" si="25"/>
        <v>0.56571948529411764</v>
      </c>
    </row>
    <row r="21" spans="1:31" x14ac:dyDescent="0.25">
      <c r="F21" s="18">
        <v>180</v>
      </c>
      <c r="H21" s="23">
        <v>20</v>
      </c>
      <c r="I21" s="23">
        <f t="shared" si="0"/>
        <v>3600</v>
      </c>
      <c r="J21" s="24">
        <f t="shared" si="16"/>
        <v>43200</v>
      </c>
      <c r="K21" s="25">
        <f t="shared" si="17"/>
        <v>1.06858125</v>
      </c>
      <c r="M21" s="23">
        <v>25</v>
      </c>
      <c r="N21" s="23">
        <f t="shared" si="1"/>
        <v>4500</v>
      </c>
      <c r="O21" s="24">
        <f t="shared" si="26"/>
        <v>54000</v>
      </c>
      <c r="P21" s="25">
        <f t="shared" si="19"/>
        <v>0.85486499999999999</v>
      </c>
      <c r="R21" s="23">
        <v>30</v>
      </c>
      <c r="S21" s="23">
        <f t="shared" si="2"/>
        <v>5400</v>
      </c>
      <c r="T21" s="24">
        <f t="shared" si="27"/>
        <v>64800</v>
      </c>
      <c r="U21" s="25">
        <f t="shared" si="21"/>
        <v>0.71238749999999995</v>
      </c>
      <c r="W21" s="23">
        <v>35</v>
      </c>
      <c r="X21" s="23">
        <f t="shared" si="3"/>
        <v>6300</v>
      </c>
      <c r="Y21" s="24">
        <f t="shared" si="28"/>
        <v>75600</v>
      </c>
      <c r="Z21" s="25">
        <f t="shared" si="23"/>
        <v>0.6106178571428571</v>
      </c>
      <c r="AB21" s="23">
        <v>40</v>
      </c>
      <c r="AC21" s="23">
        <f t="shared" si="4"/>
        <v>7200</v>
      </c>
      <c r="AD21" s="24">
        <f t="shared" si="29"/>
        <v>86400</v>
      </c>
      <c r="AE21" s="25">
        <f t="shared" si="25"/>
        <v>0.53429062500000002</v>
      </c>
    </row>
    <row r="22" spans="1:31" x14ac:dyDescent="0.25">
      <c r="F22" s="18">
        <v>190</v>
      </c>
      <c r="H22" s="23">
        <v>20</v>
      </c>
      <c r="I22" s="23">
        <f t="shared" si="0"/>
        <v>3800</v>
      </c>
      <c r="J22" s="24">
        <f t="shared" si="16"/>
        <v>45600</v>
      </c>
      <c r="K22" s="25">
        <f t="shared" si="17"/>
        <v>1.0123401315789473</v>
      </c>
      <c r="M22" s="23">
        <v>25</v>
      </c>
      <c r="N22" s="23">
        <f t="shared" si="1"/>
        <v>4750</v>
      </c>
      <c r="O22" s="24">
        <f t="shared" si="26"/>
        <v>57000</v>
      </c>
      <c r="P22" s="25">
        <f t="shared" si="19"/>
        <v>0.80987210526315789</v>
      </c>
      <c r="R22" s="23">
        <v>30</v>
      </c>
      <c r="S22" s="23">
        <f t="shared" si="2"/>
        <v>5700</v>
      </c>
      <c r="T22" s="24">
        <f t="shared" si="27"/>
        <v>68400</v>
      </c>
      <c r="U22" s="25">
        <f t="shared" si="21"/>
        <v>0.67489342105263161</v>
      </c>
      <c r="W22" s="23">
        <v>35</v>
      </c>
      <c r="X22" s="23">
        <f t="shared" si="3"/>
        <v>6650</v>
      </c>
      <c r="Y22" s="24">
        <f t="shared" si="28"/>
        <v>79800</v>
      </c>
      <c r="Z22" s="25">
        <f t="shared" si="23"/>
        <v>0.57848007518796996</v>
      </c>
      <c r="AB22" s="23">
        <v>40</v>
      </c>
      <c r="AC22" s="23">
        <f t="shared" si="4"/>
        <v>7600</v>
      </c>
      <c r="AD22" s="24">
        <f t="shared" si="29"/>
        <v>91200</v>
      </c>
      <c r="AE22" s="25">
        <f t="shared" si="25"/>
        <v>0.50617006578947366</v>
      </c>
    </row>
    <row r="23" spans="1:31" x14ac:dyDescent="0.25">
      <c r="F23" s="18">
        <v>200</v>
      </c>
      <c r="H23" s="23">
        <v>20</v>
      </c>
      <c r="I23" s="23">
        <f t="shared" si="0"/>
        <v>4000</v>
      </c>
      <c r="J23" s="24">
        <f t="shared" si="16"/>
        <v>48000</v>
      </c>
      <c r="K23" s="25">
        <f t="shared" si="17"/>
        <v>0.96172312500000001</v>
      </c>
      <c r="M23" s="23">
        <v>25</v>
      </c>
      <c r="N23" s="23">
        <f t="shared" si="1"/>
        <v>5000</v>
      </c>
      <c r="O23" s="24">
        <f t="shared" si="26"/>
        <v>60000</v>
      </c>
      <c r="P23" s="25">
        <f t="shared" si="19"/>
        <v>0.76937849999999997</v>
      </c>
      <c r="R23" s="23">
        <v>30</v>
      </c>
      <c r="S23" s="23">
        <f t="shared" si="2"/>
        <v>6000</v>
      </c>
      <c r="T23" s="24">
        <f t="shared" si="27"/>
        <v>72000</v>
      </c>
      <c r="U23" s="25">
        <f t="shared" si="21"/>
        <v>0.64114874999999993</v>
      </c>
      <c r="W23" s="23">
        <v>35</v>
      </c>
      <c r="X23" s="23">
        <f t="shared" si="3"/>
        <v>7000</v>
      </c>
      <c r="Y23" s="24">
        <f t="shared" si="28"/>
        <v>84000</v>
      </c>
      <c r="Z23" s="25">
        <f t="shared" si="23"/>
        <v>0.54955607142857144</v>
      </c>
      <c r="AB23" s="23">
        <v>40</v>
      </c>
      <c r="AC23" s="23">
        <f t="shared" si="4"/>
        <v>8000</v>
      </c>
      <c r="AD23" s="24">
        <f t="shared" si="29"/>
        <v>96000</v>
      </c>
      <c r="AE23" s="25">
        <f t="shared" si="25"/>
        <v>0.48086156250000001</v>
      </c>
    </row>
    <row r="24" spans="1:31" x14ac:dyDescent="0.25">
      <c r="F24" s="18">
        <v>210</v>
      </c>
      <c r="H24" s="23">
        <v>20</v>
      </c>
      <c r="I24" s="23">
        <f t="shared" si="0"/>
        <v>4200</v>
      </c>
      <c r="J24" s="24">
        <f t="shared" si="16"/>
        <v>50400</v>
      </c>
      <c r="K24" s="25">
        <f t="shared" si="17"/>
        <v>0.91592678571428565</v>
      </c>
      <c r="M24" s="23">
        <v>25</v>
      </c>
      <c r="N24" s="23">
        <f t="shared" si="1"/>
        <v>5250</v>
      </c>
      <c r="O24" s="24">
        <f t="shared" si="26"/>
        <v>63000</v>
      </c>
      <c r="P24" s="25">
        <f t="shared" si="19"/>
        <v>0.73274142857142854</v>
      </c>
      <c r="R24" s="23">
        <v>30</v>
      </c>
      <c r="S24" s="23">
        <f t="shared" si="2"/>
        <v>6300</v>
      </c>
      <c r="T24" s="24">
        <f t="shared" si="27"/>
        <v>75600</v>
      </c>
      <c r="U24" s="25">
        <f t="shared" si="21"/>
        <v>0.6106178571428571</v>
      </c>
      <c r="W24" s="23">
        <v>35</v>
      </c>
      <c r="X24" s="23">
        <f t="shared" si="3"/>
        <v>7350</v>
      </c>
      <c r="Y24" s="24">
        <f t="shared" si="28"/>
        <v>88200</v>
      </c>
      <c r="Z24" s="25">
        <f t="shared" si="23"/>
        <v>0.52338673469387753</v>
      </c>
      <c r="AB24" s="23">
        <v>40</v>
      </c>
      <c r="AC24" s="23">
        <f t="shared" si="4"/>
        <v>8400</v>
      </c>
      <c r="AD24" s="24">
        <f t="shared" si="29"/>
        <v>100800</v>
      </c>
      <c r="AE24" s="25">
        <f t="shared" si="25"/>
        <v>0.45796339285714283</v>
      </c>
    </row>
    <row r="25" spans="1:31" x14ac:dyDescent="0.25">
      <c r="F25" s="18">
        <v>220</v>
      </c>
      <c r="H25" s="23">
        <v>20</v>
      </c>
      <c r="I25" s="23">
        <f t="shared" si="0"/>
        <v>4400</v>
      </c>
      <c r="J25" s="24">
        <f t="shared" si="16"/>
        <v>52800</v>
      </c>
      <c r="K25" s="25">
        <f t="shared" si="17"/>
        <v>0.87429374999999998</v>
      </c>
      <c r="M25" s="23">
        <v>25</v>
      </c>
      <c r="N25" s="23">
        <f t="shared" si="1"/>
        <v>5500</v>
      </c>
      <c r="O25" s="24">
        <f t="shared" si="26"/>
        <v>66000</v>
      </c>
      <c r="P25" s="25">
        <f t="shared" si="19"/>
        <v>0.69943500000000003</v>
      </c>
      <c r="R25" s="23">
        <v>30</v>
      </c>
      <c r="S25" s="23">
        <f t="shared" si="2"/>
        <v>6600</v>
      </c>
      <c r="T25" s="24">
        <f t="shared" si="27"/>
        <v>79200</v>
      </c>
      <c r="U25" s="25">
        <f t="shared" si="21"/>
        <v>0.58286249999999995</v>
      </c>
      <c r="W25" s="23">
        <v>35</v>
      </c>
      <c r="X25" s="23">
        <f t="shared" si="3"/>
        <v>7700</v>
      </c>
      <c r="Y25" s="24">
        <f t="shared" si="28"/>
        <v>92400</v>
      </c>
      <c r="Z25" s="25">
        <f t="shared" si="23"/>
        <v>0.49959642857142855</v>
      </c>
      <c r="AB25" s="23">
        <v>40</v>
      </c>
      <c r="AC25" s="23">
        <f t="shared" si="4"/>
        <v>8800</v>
      </c>
      <c r="AD25" s="24">
        <f t="shared" si="29"/>
        <v>105600</v>
      </c>
      <c r="AE25" s="25">
        <f t="shared" si="25"/>
        <v>0.43714687499999999</v>
      </c>
    </row>
    <row r="26" spans="1:31" x14ac:dyDescent="0.25">
      <c r="F26" s="18">
        <v>230</v>
      </c>
      <c r="H26" s="23">
        <v>20</v>
      </c>
      <c r="I26" s="23">
        <f t="shared" si="0"/>
        <v>4600</v>
      </c>
      <c r="J26" s="24">
        <f t="shared" si="16"/>
        <v>55200</v>
      </c>
      <c r="K26" s="25">
        <f t="shared" si="17"/>
        <v>0.83628097826086956</v>
      </c>
      <c r="M26" s="23">
        <v>25</v>
      </c>
      <c r="N26" s="23">
        <f t="shared" si="1"/>
        <v>5750</v>
      </c>
      <c r="O26" s="24">
        <f t="shared" si="26"/>
        <v>69000</v>
      </c>
      <c r="P26" s="25">
        <f t="shared" si="19"/>
        <v>0.66902478260869569</v>
      </c>
      <c r="R26" s="23">
        <v>30</v>
      </c>
      <c r="S26" s="23">
        <f t="shared" si="2"/>
        <v>6900</v>
      </c>
      <c r="T26" s="24">
        <f t="shared" si="27"/>
        <v>82800</v>
      </c>
      <c r="U26" s="25">
        <f t="shared" si="21"/>
        <v>0.557520652173913</v>
      </c>
      <c r="W26" s="23">
        <v>35</v>
      </c>
      <c r="X26" s="23">
        <f t="shared" si="3"/>
        <v>8050</v>
      </c>
      <c r="Y26" s="24">
        <f t="shared" si="28"/>
        <v>96600</v>
      </c>
      <c r="Z26" s="25">
        <f t="shared" si="23"/>
        <v>0.47787484472049691</v>
      </c>
      <c r="AB26" s="23">
        <v>40</v>
      </c>
      <c r="AC26" s="23">
        <f t="shared" si="4"/>
        <v>9200</v>
      </c>
      <c r="AD26" s="24">
        <f t="shared" si="29"/>
        <v>110400</v>
      </c>
      <c r="AE26" s="25">
        <f t="shared" si="25"/>
        <v>0.41814048913043478</v>
      </c>
    </row>
    <row r="27" spans="1:31" x14ac:dyDescent="0.25">
      <c r="F27" s="18">
        <v>240</v>
      </c>
      <c r="H27" s="23">
        <v>20</v>
      </c>
      <c r="I27" s="23">
        <f t="shared" si="0"/>
        <v>4800</v>
      </c>
      <c r="J27" s="24">
        <f t="shared" si="16"/>
        <v>57600</v>
      </c>
      <c r="K27" s="25">
        <f t="shared" si="17"/>
        <v>0.80143593749999997</v>
      </c>
      <c r="M27" s="23">
        <v>25</v>
      </c>
      <c r="N27" s="23">
        <f t="shared" si="1"/>
        <v>6000</v>
      </c>
      <c r="O27" s="24">
        <f t="shared" si="26"/>
        <v>72000</v>
      </c>
      <c r="P27" s="25">
        <f t="shared" si="19"/>
        <v>0.64114874999999993</v>
      </c>
      <c r="R27" s="23">
        <v>30</v>
      </c>
      <c r="S27" s="23">
        <f t="shared" si="2"/>
        <v>7200</v>
      </c>
      <c r="T27" s="24">
        <f t="shared" si="27"/>
        <v>86400</v>
      </c>
      <c r="U27" s="25">
        <f t="shared" si="21"/>
        <v>0.53429062500000002</v>
      </c>
      <c r="W27" s="23">
        <v>35</v>
      </c>
      <c r="X27" s="23">
        <f t="shared" si="3"/>
        <v>8400</v>
      </c>
      <c r="Y27" s="24">
        <f t="shared" si="28"/>
        <v>100800</v>
      </c>
      <c r="Z27" s="25">
        <f t="shared" si="23"/>
        <v>0.45796339285714283</v>
      </c>
      <c r="AB27" s="23">
        <v>40</v>
      </c>
      <c r="AC27" s="23">
        <f t="shared" si="4"/>
        <v>9600</v>
      </c>
      <c r="AD27" s="24">
        <f t="shared" si="29"/>
        <v>115200</v>
      </c>
      <c r="AE27" s="25">
        <f t="shared" si="25"/>
        <v>0.40071796874999999</v>
      </c>
    </row>
    <row r="28" spans="1:31" x14ac:dyDescent="0.25">
      <c r="F28" s="18">
        <v>250</v>
      </c>
      <c r="H28" s="23">
        <v>20</v>
      </c>
      <c r="I28" s="23">
        <f t="shared" si="0"/>
        <v>5000</v>
      </c>
      <c r="J28" s="24">
        <f t="shared" si="16"/>
        <v>60000</v>
      </c>
      <c r="K28" s="25">
        <f t="shared" si="17"/>
        <v>0.76937849999999997</v>
      </c>
      <c r="M28" s="23">
        <v>25</v>
      </c>
      <c r="N28" s="23">
        <f t="shared" si="1"/>
        <v>6250</v>
      </c>
      <c r="O28" s="24">
        <f t="shared" si="26"/>
        <v>75000</v>
      </c>
      <c r="P28" s="25">
        <f t="shared" si="19"/>
        <v>0.61550280000000002</v>
      </c>
      <c r="R28" s="23">
        <v>30</v>
      </c>
      <c r="S28" s="23">
        <f t="shared" si="2"/>
        <v>7500</v>
      </c>
      <c r="T28" s="24">
        <f t="shared" si="27"/>
        <v>90000</v>
      </c>
      <c r="U28" s="25">
        <f t="shared" si="21"/>
        <v>0.51291900000000001</v>
      </c>
      <c r="W28" s="23">
        <v>35</v>
      </c>
      <c r="X28" s="23">
        <f t="shared" si="3"/>
        <v>8750</v>
      </c>
      <c r="Y28" s="24">
        <f t="shared" si="28"/>
        <v>105000</v>
      </c>
      <c r="Z28" s="25">
        <f t="shared" si="23"/>
        <v>0.43964485714285712</v>
      </c>
      <c r="AB28" s="23">
        <v>40</v>
      </c>
      <c r="AC28" s="23">
        <f t="shared" si="4"/>
        <v>10000</v>
      </c>
      <c r="AD28" s="24">
        <f t="shared" si="29"/>
        <v>120000</v>
      </c>
      <c r="AE28" s="25">
        <f t="shared" si="25"/>
        <v>0.38468924999999998</v>
      </c>
    </row>
    <row r="29" spans="1:31" x14ac:dyDescent="0.25">
      <c r="F29" s="18">
        <v>260</v>
      </c>
      <c r="H29" s="23">
        <v>20</v>
      </c>
      <c r="I29" s="23">
        <f t="shared" si="0"/>
        <v>5200</v>
      </c>
      <c r="J29" s="24">
        <f t="shared" si="16"/>
        <v>62400</v>
      </c>
      <c r="K29" s="25">
        <f t="shared" si="17"/>
        <v>0.73978701923076917</v>
      </c>
      <c r="M29" s="23">
        <v>25</v>
      </c>
      <c r="N29" s="23">
        <f t="shared" si="1"/>
        <v>6500</v>
      </c>
      <c r="O29" s="24">
        <f t="shared" si="26"/>
        <v>78000</v>
      </c>
      <c r="P29" s="25">
        <f t="shared" si="19"/>
        <v>0.59182961538461543</v>
      </c>
      <c r="R29" s="23">
        <v>30</v>
      </c>
      <c r="S29" s="23">
        <f t="shared" si="2"/>
        <v>7800</v>
      </c>
      <c r="T29" s="24">
        <f t="shared" si="27"/>
        <v>93600</v>
      </c>
      <c r="U29" s="25">
        <f t="shared" si="21"/>
        <v>0.49319134615384613</v>
      </c>
      <c r="W29" s="23">
        <v>35</v>
      </c>
      <c r="X29" s="23">
        <f t="shared" si="3"/>
        <v>9100</v>
      </c>
      <c r="Y29" s="24">
        <f t="shared" si="28"/>
        <v>109200</v>
      </c>
      <c r="Z29" s="25">
        <f t="shared" si="23"/>
        <v>0.42273543956043957</v>
      </c>
      <c r="AB29" s="23">
        <v>40</v>
      </c>
      <c r="AC29" s="23">
        <f t="shared" si="4"/>
        <v>10400</v>
      </c>
      <c r="AD29" s="24">
        <f t="shared" si="29"/>
        <v>124800</v>
      </c>
      <c r="AE29" s="25">
        <f t="shared" si="25"/>
        <v>0.36989350961538459</v>
      </c>
    </row>
    <row r="30" spans="1:31" x14ac:dyDescent="0.25">
      <c r="F30" s="18">
        <v>270</v>
      </c>
      <c r="H30" s="23">
        <v>20</v>
      </c>
      <c r="I30" s="23">
        <f t="shared" si="0"/>
        <v>5400</v>
      </c>
      <c r="J30" s="24">
        <f t="shared" si="16"/>
        <v>64800</v>
      </c>
      <c r="K30" s="25">
        <f t="shared" si="17"/>
        <v>0.71238749999999995</v>
      </c>
      <c r="M30" s="23">
        <v>25</v>
      </c>
      <c r="N30" s="23">
        <f t="shared" si="1"/>
        <v>6750</v>
      </c>
      <c r="O30" s="24">
        <f t="shared" si="26"/>
        <v>81000</v>
      </c>
      <c r="P30" s="25">
        <f t="shared" si="19"/>
        <v>0.56991000000000003</v>
      </c>
      <c r="R30" s="23">
        <v>30</v>
      </c>
      <c r="S30" s="23">
        <f t="shared" si="2"/>
        <v>8100</v>
      </c>
      <c r="T30" s="24">
        <f t="shared" si="27"/>
        <v>97200</v>
      </c>
      <c r="U30" s="25">
        <f t="shared" si="21"/>
        <v>0.47492499999999999</v>
      </c>
      <c r="W30" s="23">
        <v>35</v>
      </c>
      <c r="X30" s="23">
        <f t="shared" si="3"/>
        <v>9450</v>
      </c>
      <c r="Y30" s="24">
        <f t="shared" si="28"/>
        <v>113400</v>
      </c>
      <c r="Z30" s="25">
        <f t="shared" si="23"/>
        <v>0.4070785714285714</v>
      </c>
      <c r="AB30" s="23">
        <v>40</v>
      </c>
      <c r="AC30" s="23">
        <f t="shared" si="4"/>
        <v>10800</v>
      </c>
      <c r="AD30" s="24">
        <f t="shared" si="29"/>
        <v>129600</v>
      </c>
      <c r="AE30" s="25">
        <f t="shared" si="25"/>
        <v>0.35619374999999998</v>
      </c>
    </row>
    <row r="31" spans="1:31" x14ac:dyDescent="0.25">
      <c r="F31" s="18">
        <v>280</v>
      </c>
      <c r="H31" s="23">
        <v>20</v>
      </c>
      <c r="I31" s="23">
        <f t="shared" si="0"/>
        <v>5600</v>
      </c>
      <c r="J31" s="24">
        <f t="shared" si="16"/>
        <v>67200</v>
      </c>
      <c r="K31" s="25">
        <f t="shared" si="17"/>
        <v>0.68694508928571429</v>
      </c>
      <c r="M31" s="23">
        <v>25</v>
      </c>
      <c r="N31" s="23">
        <f t="shared" si="1"/>
        <v>7000</v>
      </c>
      <c r="O31" s="24">
        <f t="shared" si="26"/>
        <v>84000</v>
      </c>
      <c r="P31" s="25">
        <f t="shared" si="19"/>
        <v>0.54955607142857144</v>
      </c>
      <c r="R31" s="23">
        <v>30</v>
      </c>
      <c r="S31" s="23">
        <f t="shared" si="2"/>
        <v>8400</v>
      </c>
      <c r="T31" s="24">
        <f t="shared" si="27"/>
        <v>100800</v>
      </c>
      <c r="U31" s="25">
        <f t="shared" si="21"/>
        <v>0.45796339285714283</v>
      </c>
      <c r="W31" s="23">
        <v>35</v>
      </c>
      <c r="X31" s="23">
        <f t="shared" si="3"/>
        <v>9800</v>
      </c>
      <c r="Y31" s="24">
        <f t="shared" si="28"/>
        <v>117600</v>
      </c>
      <c r="Z31" s="25">
        <f t="shared" si="23"/>
        <v>0.39254005102040818</v>
      </c>
      <c r="AB31" s="23">
        <v>40</v>
      </c>
      <c r="AC31" s="23">
        <f t="shared" si="4"/>
        <v>11200</v>
      </c>
      <c r="AD31" s="24">
        <f t="shared" si="29"/>
        <v>134400</v>
      </c>
      <c r="AE31" s="25">
        <f t="shared" si="25"/>
        <v>0.34347254464285715</v>
      </c>
    </row>
    <row r="32" spans="1:31" x14ac:dyDescent="0.25">
      <c r="F32" s="18">
        <v>290</v>
      </c>
      <c r="H32" s="23">
        <v>20</v>
      </c>
      <c r="I32" s="23">
        <f t="shared" si="0"/>
        <v>5800</v>
      </c>
      <c r="J32" s="24">
        <f t="shared" si="16"/>
        <v>69600</v>
      </c>
      <c r="K32" s="25">
        <f t="shared" si="17"/>
        <v>0.66325732758620692</v>
      </c>
      <c r="M32" s="23">
        <v>25</v>
      </c>
      <c r="N32" s="23">
        <f t="shared" si="1"/>
        <v>7250</v>
      </c>
      <c r="O32" s="24">
        <f t="shared" si="26"/>
        <v>87000</v>
      </c>
      <c r="P32" s="25">
        <f t="shared" si="19"/>
        <v>0.53060586206896554</v>
      </c>
      <c r="R32" s="23">
        <v>30</v>
      </c>
      <c r="S32" s="23">
        <f t="shared" si="2"/>
        <v>8700</v>
      </c>
      <c r="T32" s="24">
        <f t="shared" si="27"/>
        <v>104400</v>
      </c>
      <c r="U32" s="25">
        <f t="shared" si="21"/>
        <v>0.44217155172413791</v>
      </c>
      <c r="W32" s="23">
        <v>35</v>
      </c>
      <c r="X32" s="23">
        <f t="shared" si="3"/>
        <v>10150</v>
      </c>
      <c r="Y32" s="24">
        <f t="shared" si="28"/>
        <v>121800</v>
      </c>
      <c r="Z32" s="25">
        <f t="shared" si="23"/>
        <v>0.3790041871921182</v>
      </c>
      <c r="AB32" s="23">
        <v>40</v>
      </c>
      <c r="AC32" s="23">
        <f t="shared" si="4"/>
        <v>11600</v>
      </c>
      <c r="AD32" s="24">
        <f t="shared" si="29"/>
        <v>139200</v>
      </c>
      <c r="AE32" s="25">
        <f t="shared" si="25"/>
        <v>0.33162866379310346</v>
      </c>
    </row>
    <row r="33" spans="6:31" x14ac:dyDescent="0.25">
      <c r="F33" s="18">
        <v>300</v>
      </c>
      <c r="H33" s="23">
        <v>20</v>
      </c>
      <c r="I33" s="23">
        <f t="shared" si="0"/>
        <v>6000</v>
      </c>
      <c r="J33" s="24">
        <f t="shared" si="16"/>
        <v>72000</v>
      </c>
      <c r="K33" s="25">
        <f t="shared" si="17"/>
        <v>0.64114874999999993</v>
      </c>
      <c r="M33" s="23">
        <v>25</v>
      </c>
      <c r="N33" s="23">
        <f t="shared" si="1"/>
        <v>7500</v>
      </c>
      <c r="O33" s="24">
        <f t="shared" si="26"/>
        <v>90000</v>
      </c>
      <c r="P33" s="25">
        <f t="shared" si="19"/>
        <v>0.51291900000000001</v>
      </c>
      <c r="R33" s="23">
        <v>30</v>
      </c>
      <c r="S33" s="23">
        <f t="shared" si="2"/>
        <v>9000</v>
      </c>
      <c r="T33" s="24">
        <f t="shared" si="27"/>
        <v>108000</v>
      </c>
      <c r="U33" s="25">
        <f t="shared" si="21"/>
        <v>0.42743249999999999</v>
      </c>
      <c r="W33" s="23">
        <v>35</v>
      </c>
      <c r="X33" s="23">
        <f t="shared" si="3"/>
        <v>10500</v>
      </c>
      <c r="Y33" s="24">
        <f t="shared" si="28"/>
        <v>126000</v>
      </c>
      <c r="Z33" s="25">
        <f t="shared" si="23"/>
        <v>0.36637071428571427</v>
      </c>
      <c r="AB33" s="23">
        <v>40</v>
      </c>
      <c r="AC33" s="23">
        <f t="shared" si="4"/>
        <v>12000</v>
      </c>
      <c r="AD33" s="24">
        <f t="shared" si="29"/>
        <v>144000</v>
      </c>
      <c r="AE33" s="25">
        <f t="shared" si="25"/>
        <v>0.32057437499999997</v>
      </c>
    </row>
  </sheetData>
  <mergeCells count="5">
    <mergeCell ref="H3:K3"/>
    <mergeCell ref="M3:P3"/>
    <mergeCell ref="R3:U3"/>
    <mergeCell ref="W3:Z3"/>
    <mergeCell ref="AB3:A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24656-E57C-4469-8EBE-3940E610AA3F}">
  <dimension ref="A1:AE33"/>
  <sheetViews>
    <sheetView tabSelected="1" workbookViewId="0">
      <selection sqref="A1:XFD1048576"/>
    </sheetView>
  </sheetViews>
  <sheetFormatPr defaultRowHeight="15" x14ac:dyDescent="0.25"/>
  <cols>
    <col min="1" max="1" width="40.7109375" style="16" customWidth="1"/>
    <col min="2" max="2" width="8.42578125" style="16" bestFit="1" customWidth="1"/>
    <col min="3" max="4" width="11.5703125" style="16" bestFit="1" customWidth="1"/>
    <col min="5" max="5" width="11.5703125" style="16" customWidth="1"/>
    <col min="6" max="6" width="8.85546875" style="16" customWidth="1"/>
    <col min="7" max="7" width="6.140625" style="16" bestFit="1" customWidth="1"/>
    <col min="8" max="8" width="5.28515625" style="16" bestFit="1" customWidth="1"/>
    <col min="9" max="9" width="7.28515625" style="16" bestFit="1" customWidth="1"/>
    <col min="10" max="10" width="8.28515625" style="16" bestFit="1" customWidth="1"/>
    <col min="11" max="11" width="4.5703125" style="16" bestFit="1" customWidth="1"/>
    <col min="12" max="12" width="9.140625" style="16"/>
    <col min="13" max="13" width="5.28515625" style="16" bestFit="1" customWidth="1"/>
    <col min="14" max="14" width="7.28515625" style="16" bestFit="1" customWidth="1"/>
    <col min="15" max="15" width="8.28515625" style="16" bestFit="1" customWidth="1"/>
    <col min="16" max="16" width="4.140625" style="16" bestFit="1" customWidth="1"/>
    <col min="17" max="17" width="9.140625" style="16"/>
    <col min="18" max="18" width="5.28515625" style="16" bestFit="1" customWidth="1"/>
    <col min="19" max="19" width="7.28515625" style="16" bestFit="1" customWidth="1"/>
    <col min="20" max="20" width="9.28515625" style="16" bestFit="1" customWidth="1"/>
    <col min="21" max="21" width="4.140625" style="16" bestFit="1" customWidth="1"/>
    <col min="22" max="22" width="9.140625" style="16"/>
    <col min="23" max="23" width="5.28515625" style="16" bestFit="1" customWidth="1"/>
    <col min="24" max="24" width="8.28515625" style="16" bestFit="1" customWidth="1"/>
    <col min="25" max="25" width="9.28515625" style="16" bestFit="1" customWidth="1"/>
    <col min="26" max="26" width="4.140625" style="16" bestFit="1" customWidth="1"/>
    <col min="27" max="27" width="9.140625" style="16"/>
    <col min="28" max="28" width="5.28515625" style="16" bestFit="1" customWidth="1"/>
    <col min="29" max="29" width="8.28515625" style="16" bestFit="1" customWidth="1"/>
    <col min="30" max="30" width="9.28515625" style="16" bestFit="1" customWidth="1"/>
    <col min="31" max="31" width="4.140625" style="16" bestFit="1" customWidth="1"/>
    <col min="32" max="16384" width="9.140625" style="16"/>
  </cols>
  <sheetData>
    <row r="1" spans="1:31" x14ac:dyDescent="0.25">
      <c r="A1" s="16" t="s">
        <v>14</v>
      </c>
    </row>
    <row r="2" spans="1:31" x14ac:dyDescent="0.25">
      <c r="A2" s="16" t="s">
        <v>15</v>
      </c>
    </row>
    <row r="3" spans="1:31" x14ac:dyDescent="0.25">
      <c r="H3" s="31" t="s">
        <v>76</v>
      </c>
      <c r="I3" s="31"/>
      <c r="J3" s="31"/>
      <c r="K3" s="31"/>
      <c r="M3" s="31" t="s">
        <v>77</v>
      </c>
      <c r="N3" s="31"/>
      <c r="O3" s="31"/>
      <c r="P3" s="31"/>
      <c r="R3" s="31" t="s">
        <v>78</v>
      </c>
      <c r="S3" s="31"/>
      <c r="T3" s="31"/>
      <c r="U3" s="31"/>
      <c r="W3" s="31" t="s">
        <v>79</v>
      </c>
      <c r="X3" s="31"/>
      <c r="Y3" s="31"/>
      <c r="Z3" s="31"/>
      <c r="AB3" s="31" t="s">
        <v>80</v>
      </c>
      <c r="AC3" s="31"/>
      <c r="AD3" s="31"/>
      <c r="AE3" s="31"/>
    </row>
    <row r="4" spans="1:31" ht="30" x14ac:dyDescent="0.25">
      <c r="A4" s="16" t="s">
        <v>0</v>
      </c>
      <c r="B4" s="16" t="s">
        <v>1</v>
      </c>
      <c r="C4" s="18" t="s">
        <v>73</v>
      </c>
      <c r="D4" s="18" t="s">
        <v>74</v>
      </c>
      <c r="E4" s="18"/>
      <c r="F4" s="19" t="s">
        <v>68</v>
      </c>
      <c r="H4" s="20" t="s">
        <v>69</v>
      </c>
      <c r="I4" s="21" t="s">
        <v>70</v>
      </c>
      <c r="J4" s="21" t="s">
        <v>71</v>
      </c>
      <c r="K4" s="21" t="s">
        <v>72</v>
      </c>
      <c r="M4" s="20" t="s">
        <v>69</v>
      </c>
      <c r="N4" s="21" t="s">
        <v>70</v>
      </c>
      <c r="O4" s="21" t="s">
        <v>71</v>
      </c>
      <c r="P4" s="21" t="s">
        <v>72</v>
      </c>
      <c r="R4" s="20" t="s">
        <v>69</v>
      </c>
      <c r="S4" s="21" t="s">
        <v>70</v>
      </c>
      <c r="T4" s="21" t="s">
        <v>71</v>
      </c>
      <c r="U4" s="21" t="s">
        <v>72</v>
      </c>
      <c r="W4" s="20" t="s">
        <v>69</v>
      </c>
      <c r="X4" s="21" t="s">
        <v>70</v>
      </c>
      <c r="Y4" s="21" t="s">
        <v>71</v>
      </c>
      <c r="Z4" s="21" t="s">
        <v>72</v>
      </c>
      <c r="AB4" s="20" t="s">
        <v>69</v>
      </c>
      <c r="AC4" s="21" t="s">
        <v>70</v>
      </c>
      <c r="AD4" s="21" t="s">
        <v>71</v>
      </c>
      <c r="AE4" s="21" t="s">
        <v>72</v>
      </c>
    </row>
    <row r="5" spans="1:31" x14ac:dyDescent="0.25">
      <c r="A5" s="16" t="s">
        <v>3</v>
      </c>
      <c r="B5" s="16">
        <v>4</v>
      </c>
      <c r="C5" s="22">
        <v>11634</v>
      </c>
      <c r="D5" s="22">
        <f>B5*C5</f>
        <v>46536</v>
      </c>
      <c r="E5" s="22"/>
      <c r="F5" s="18">
        <v>25</v>
      </c>
      <c r="H5" s="23">
        <v>20</v>
      </c>
      <c r="I5" s="23">
        <f t="shared" ref="I5:I33" si="0">F5*H5</f>
        <v>500</v>
      </c>
      <c r="J5" s="24">
        <f>I5*12</f>
        <v>6000</v>
      </c>
      <c r="K5" s="25">
        <f>$D$13/J5</f>
        <v>11.664118333333333</v>
      </c>
      <c r="M5" s="23">
        <v>25</v>
      </c>
      <c r="N5" s="23">
        <f t="shared" ref="N5:N33" si="1">$F5*M5</f>
        <v>625</v>
      </c>
      <c r="O5" s="24">
        <f>N5*12</f>
        <v>7500</v>
      </c>
      <c r="P5" s="25">
        <f>$D$13/O5</f>
        <v>9.3312946666666647</v>
      </c>
      <c r="R5" s="23">
        <v>30</v>
      </c>
      <c r="S5" s="23">
        <f t="shared" ref="S5:S33" si="2">$F5*R5</f>
        <v>750</v>
      </c>
      <c r="T5" s="24">
        <f>S5*12</f>
        <v>9000</v>
      </c>
      <c r="U5" s="25">
        <f>$D$13/T5</f>
        <v>7.7760788888888879</v>
      </c>
      <c r="W5" s="23">
        <v>35</v>
      </c>
      <c r="X5" s="23">
        <f t="shared" ref="X5:X33" si="3">$F5*W5</f>
        <v>875</v>
      </c>
      <c r="Y5" s="24">
        <f>X5*12</f>
        <v>10500</v>
      </c>
      <c r="Z5" s="25">
        <f>$D$13/Y5</f>
        <v>6.6652104761904756</v>
      </c>
      <c r="AB5" s="23">
        <v>40</v>
      </c>
      <c r="AC5" s="23">
        <f t="shared" ref="AC5:AC33" si="4">$F5*AB5</f>
        <v>1000</v>
      </c>
      <c r="AD5" s="24">
        <f>AC5*12</f>
        <v>12000</v>
      </c>
      <c r="AE5" s="25">
        <f>$D$13/AD5</f>
        <v>5.8320591666666663</v>
      </c>
    </row>
    <row r="6" spans="1:31" x14ac:dyDescent="0.25">
      <c r="A6" s="16" t="s">
        <v>4</v>
      </c>
      <c r="B6" s="16">
        <v>4</v>
      </c>
      <c r="C6" s="22">
        <v>277</v>
      </c>
      <c r="D6" s="22">
        <f t="shared" ref="D6:D12" si="5">B6*C6</f>
        <v>1108</v>
      </c>
      <c r="E6" s="22"/>
      <c r="F6" s="18">
        <v>30</v>
      </c>
      <c r="H6" s="23">
        <v>20</v>
      </c>
      <c r="I6" s="23">
        <f t="shared" si="0"/>
        <v>600</v>
      </c>
      <c r="J6" s="24">
        <f t="shared" ref="J6:J7" si="6">I6*12</f>
        <v>7200</v>
      </c>
      <c r="K6" s="25">
        <f t="shared" ref="K6:K7" si="7">$D$13/J6</f>
        <v>9.7200986111111103</v>
      </c>
      <c r="M6" s="23">
        <v>25</v>
      </c>
      <c r="N6" s="23">
        <f t="shared" si="1"/>
        <v>750</v>
      </c>
      <c r="O6" s="24">
        <f t="shared" ref="O6:O7" si="8">N6*12</f>
        <v>9000</v>
      </c>
      <c r="P6" s="25">
        <f t="shared" ref="P6:P7" si="9">$D$13/O6</f>
        <v>7.7760788888888879</v>
      </c>
      <c r="R6" s="23">
        <v>30</v>
      </c>
      <c r="S6" s="23">
        <f t="shared" si="2"/>
        <v>900</v>
      </c>
      <c r="T6" s="24">
        <f t="shared" ref="T6:T7" si="10">S6*12</f>
        <v>10800</v>
      </c>
      <c r="U6" s="25">
        <f t="shared" ref="U6:U7" si="11">$D$13/T6</f>
        <v>6.4800657407407396</v>
      </c>
      <c r="W6" s="23">
        <v>35</v>
      </c>
      <c r="X6" s="23">
        <f t="shared" si="3"/>
        <v>1050</v>
      </c>
      <c r="Y6" s="24">
        <f t="shared" ref="Y6:Y7" si="12">X6*12</f>
        <v>12600</v>
      </c>
      <c r="Z6" s="25">
        <f t="shared" ref="Z6:Z7" si="13">$D$13/Y6</f>
        <v>5.5543420634920633</v>
      </c>
      <c r="AB6" s="23">
        <v>40</v>
      </c>
      <c r="AC6" s="23">
        <f t="shared" si="4"/>
        <v>1200</v>
      </c>
      <c r="AD6" s="24">
        <f t="shared" ref="AD6:AD7" si="14">AC6*12</f>
        <v>14400</v>
      </c>
      <c r="AE6" s="25">
        <f t="shared" ref="AE6:AE7" si="15">$D$13/AD6</f>
        <v>4.8600493055555551</v>
      </c>
    </row>
    <row r="7" spans="1:31" x14ac:dyDescent="0.25">
      <c r="A7" s="16" t="s">
        <v>38</v>
      </c>
      <c r="B7" s="16">
        <v>1</v>
      </c>
      <c r="C7" s="22">
        <v>14500</v>
      </c>
      <c r="D7" s="22">
        <f t="shared" si="5"/>
        <v>14500</v>
      </c>
      <c r="E7" s="22"/>
      <c r="F7" s="18">
        <v>40</v>
      </c>
      <c r="H7" s="23">
        <v>20</v>
      </c>
      <c r="I7" s="23">
        <f t="shared" si="0"/>
        <v>800</v>
      </c>
      <c r="J7" s="24">
        <f t="shared" si="6"/>
        <v>9600</v>
      </c>
      <c r="K7" s="25">
        <f t="shared" si="7"/>
        <v>7.2900739583333323</v>
      </c>
      <c r="M7" s="23">
        <v>25</v>
      </c>
      <c r="N7" s="23">
        <f t="shared" si="1"/>
        <v>1000</v>
      </c>
      <c r="O7" s="24">
        <f t="shared" si="8"/>
        <v>12000</v>
      </c>
      <c r="P7" s="25">
        <f t="shared" si="9"/>
        <v>5.8320591666666663</v>
      </c>
      <c r="R7" s="23">
        <v>30</v>
      </c>
      <c r="S7" s="23">
        <f t="shared" si="2"/>
        <v>1200</v>
      </c>
      <c r="T7" s="24">
        <f t="shared" si="10"/>
        <v>14400</v>
      </c>
      <c r="U7" s="25">
        <f t="shared" si="11"/>
        <v>4.8600493055555551</v>
      </c>
      <c r="W7" s="23">
        <v>35</v>
      </c>
      <c r="X7" s="23">
        <f t="shared" si="3"/>
        <v>1400</v>
      </c>
      <c r="Y7" s="24">
        <f t="shared" si="12"/>
        <v>16800</v>
      </c>
      <c r="Z7" s="25">
        <f t="shared" si="13"/>
        <v>4.165756547619047</v>
      </c>
      <c r="AB7" s="23">
        <v>40</v>
      </c>
      <c r="AC7" s="23">
        <f t="shared" si="4"/>
        <v>1600</v>
      </c>
      <c r="AD7" s="24">
        <f t="shared" si="14"/>
        <v>19200</v>
      </c>
      <c r="AE7" s="25">
        <f t="shared" si="15"/>
        <v>3.6450369791666661</v>
      </c>
    </row>
    <row r="8" spans="1:31" x14ac:dyDescent="0.25">
      <c r="A8" s="16" t="s">
        <v>58</v>
      </c>
      <c r="B8" s="16">
        <v>2</v>
      </c>
      <c r="C8" s="22">
        <v>320</v>
      </c>
      <c r="D8" s="22">
        <f t="shared" si="5"/>
        <v>640</v>
      </c>
      <c r="E8" s="22"/>
      <c r="F8" s="18">
        <v>50</v>
      </c>
      <c r="H8" s="23">
        <v>20</v>
      </c>
      <c r="I8" s="23">
        <f t="shared" si="0"/>
        <v>1000</v>
      </c>
      <c r="J8" s="24">
        <f>I8*12</f>
        <v>12000</v>
      </c>
      <c r="K8" s="25">
        <f>$D$13/J8</f>
        <v>5.8320591666666663</v>
      </c>
      <c r="M8" s="23">
        <v>25</v>
      </c>
      <c r="N8" s="23">
        <f t="shared" si="1"/>
        <v>1250</v>
      </c>
      <c r="O8" s="24">
        <f>N8*12</f>
        <v>15000</v>
      </c>
      <c r="P8" s="25">
        <f>$D$13/O8</f>
        <v>4.6656473333333324</v>
      </c>
      <c r="R8" s="23">
        <v>30</v>
      </c>
      <c r="S8" s="23">
        <f t="shared" si="2"/>
        <v>1500</v>
      </c>
      <c r="T8" s="24">
        <f>S8*12</f>
        <v>18000</v>
      </c>
      <c r="U8" s="25">
        <f>$D$13/T8</f>
        <v>3.8880394444444439</v>
      </c>
      <c r="W8" s="23">
        <v>35</v>
      </c>
      <c r="X8" s="23">
        <f t="shared" si="3"/>
        <v>1750</v>
      </c>
      <c r="Y8" s="24">
        <f>X8*12</f>
        <v>21000</v>
      </c>
      <c r="Z8" s="25">
        <f>$D$13/Y8</f>
        <v>3.3326052380952378</v>
      </c>
      <c r="AB8" s="23">
        <v>40</v>
      </c>
      <c r="AC8" s="23">
        <f t="shared" si="4"/>
        <v>2000</v>
      </c>
      <c r="AD8" s="24">
        <f>AC8*12</f>
        <v>24000</v>
      </c>
      <c r="AE8" s="25">
        <f>$D$13/AD8</f>
        <v>2.9160295833333332</v>
      </c>
    </row>
    <row r="9" spans="1:31" x14ac:dyDescent="0.25">
      <c r="A9" s="16" t="s">
        <v>65</v>
      </c>
      <c r="B9" s="16">
        <v>1</v>
      </c>
      <c r="C9" s="22">
        <v>3500</v>
      </c>
      <c r="D9" s="22">
        <f t="shared" si="5"/>
        <v>3500</v>
      </c>
      <c r="E9" s="22"/>
      <c r="F9" s="18">
        <v>60</v>
      </c>
      <c r="H9" s="23">
        <v>20</v>
      </c>
      <c r="I9" s="23">
        <f t="shared" si="0"/>
        <v>1200</v>
      </c>
      <c r="J9" s="24">
        <f t="shared" ref="J9:J33" si="16">I9*12</f>
        <v>14400</v>
      </c>
      <c r="K9" s="25">
        <f t="shared" ref="K9:K33" si="17">$D$13/J9</f>
        <v>4.8600493055555551</v>
      </c>
      <c r="M9" s="23">
        <v>25</v>
      </c>
      <c r="N9" s="23">
        <f t="shared" si="1"/>
        <v>1500</v>
      </c>
      <c r="O9" s="24">
        <f t="shared" ref="O9:O13" si="18">N9*12</f>
        <v>18000</v>
      </c>
      <c r="P9" s="25">
        <f t="shared" ref="P9:P33" si="19">$D$13/O9</f>
        <v>3.8880394444444439</v>
      </c>
      <c r="R9" s="23">
        <v>30</v>
      </c>
      <c r="S9" s="23">
        <f t="shared" si="2"/>
        <v>1800</v>
      </c>
      <c r="T9" s="24">
        <f t="shared" ref="T9:T13" si="20">S9*12</f>
        <v>21600</v>
      </c>
      <c r="U9" s="25">
        <f t="shared" ref="U9:U33" si="21">$D$13/T9</f>
        <v>3.2400328703703698</v>
      </c>
      <c r="W9" s="23">
        <v>35</v>
      </c>
      <c r="X9" s="23">
        <f t="shared" si="3"/>
        <v>2100</v>
      </c>
      <c r="Y9" s="24">
        <f t="shared" ref="Y9:Y13" si="22">X9*12</f>
        <v>25200</v>
      </c>
      <c r="Z9" s="25">
        <f t="shared" ref="Z9:Z33" si="23">$D$13/Y9</f>
        <v>2.7771710317460316</v>
      </c>
      <c r="AB9" s="23">
        <v>40</v>
      </c>
      <c r="AC9" s="23">
        <f t="shared" si="4"/>
        <v>2400</v>
      </c>
      <c r="AD9" s="24">
        <f t="shared" ref="AD9:AD13" si="24">AC9*12</f>
        <v>28800</v>
      </c>
      <c r="AE9" s="25">
        <f t="shared" ref="AE9:AE33" si="25">$D$13/AD9</f>
        <v>2.4300246527777776</v>
      </c>
    </row>
    <row r="10" spans="1:31" x14ac:dyDescent="0.25">
      <c r="A10" s="16" t="s">
        <v>5</v>
      </c>
      <c r="B10" s="16">
        <v>2</v>
      </c>
      <c r="C10" s="22">
        <v>1366.5</v>
      </c>
      <c r="D10" s="22">
        <f t="shared" si="5"/>
        <v>2733</v>
      </c>
      <c r="E10" s="22"/>
      <c r="F10" s="18">
        <v>70</v>
      </c>
      <c r="H10" s="23">
        <v>20</v>
      </c>
      <c r="I10" s="23">
        <f t="shared" si="0"/>
        <v>1400</v>
      </c>
      <c r="J10" s="24">
        <f t="shared" si="16"/>
        <v>16800</v>
      </c>
      <c r="K10" s="25">
        <f t="shared" si="17"/>
        <v>4.165756547619047</v>
      </c>
      <c r="M10" s="23">
        <v>25</v>
      </c>
      <c r="N10" s="23">
        <f t="shared" si="1"/>
        <v>1750</v>
      </c>
      <c r="O10" s="24">
        <f t="shared" si="18"/>
        <v>21000</v>
      </c>
      <c r="P10" s="25">
        <f t="shared" si="19"/>
        <v>3.3326052380952378</v>
      </c>
      <c r="R10" s="23">
        <v>30</v>
      </c>
      <c r="S10" s="23">
        <f t="shared" si="2"/>
        <v>2100</v>
      </c>
      <c r="T10" s="24">
        <f t="shared" si="20"/>
        <v>25200</v>
      </c>
      <c r="U10" s="25">
        <f t="shared" si="21"/>
        <v>2.7771710317460316</v>
      </c>
      <c r="W10" s="23">
        <v>35</v>
      </c>
      <c r="X10" s="23">
        <f t="shared" si="3"/>
        <v>2450</v>
      </c>
      <c r="Y10" s="24">
        <f t="shared" si="22"/>
        <v>29400</v>
      </c>
      <c r="Z10" s="25">
        <f t="shared" si="23"/>
        <v>2.3804323129251697</v>
      </c>
      <c r="AB10" s="23">
        <v>40</v>
      </c>
      <c r="AC10" s="23">
        <f t="shared" si="4"/>
        <v>2800</v>
      </c>
      <c r="AD10" s="24">
        <f t="shared" si="24"/>
        <v>33600</v>
      </c>
      <c r="AE10" s="25">
        <f t="shared" si="25"/>
        <v>2.0828782738095235</v>
      </c>
    </row>
    <row r="11" spans="1:31" x14ac:dyDescent="0.25">
      <c r="A11" s="16" t="s">
        <v>6</v>
      </c>
      <c r="B11" s="16">
        <v>1</v>
      </c>
      <c r="C11" s="22">
        <v>914.87</v>
      </c>
      <c r="D11" s="22">
        <f t="shared" si="5"/>
        <v>914.87</v>
      </c>
      <c r="E11" s="22"/>
      <c r="F11" s="18">
        <v>80</v>
      </c>
      <c r="H11" s="23">
        <v>20</v>
      </c>
      <c r="I11" s="23">
        <f t="shared" si="0"/>
        <v>1600</v>
      </c>
      <c r="J11" s="24">
        <f t="shared" si="16"/>
        <v>19200</v>
      </c>
      <c r="K11" s="25">
        <f t="shared" si="17"/>
        <v>3.6450369791666661</v>
      </c>
      <c r="M11" s="23">
        <v>25</v>
      </c>
      <c r="N11" s="23">
        <f t="shared" si="1"/>
        <v>2000</v>
      </c>
      <c r="O11" s="24">
        <f t="shared" si="18"/>
        <v>24000</v>
      </c>
      <c r="P11" s="25">
        <f t="shared" si="19"/>
        <v>2.9160295833333332</v>
      </c>
      <c r="R11" s="23">
        <v>30</v>
      </c>
      <c r="S11" s="23">
        <f t="shared" si="2"/>
        <v>2400</v>
      </c>
      <c r="T11" s="24">
        <f t="shared" si="20"/>
        <v>28800</v>
      </c>
      <c r="U11" s="25">
        <f t="shared" si="21"/>
        <v>2.4300246527777776</v>
      </c>
      <c r="W11" s="23">
        <v>35</v>
      </c>
      <c r="X11" s="23">
        <f t="shared" si="3"/>
        <v>2800</v>
      </c>
      <c r="Y11" s="24">
        <f t="shared" si="22"/>
        <v>33600</v>
      </c>
      <c r="Z11" s="25">
        <f t="shared" si="23"/>
        <v>2.0828782738095235</v>
      </c>
      <c r="AB11" s="23">
        <v>40</v>
      </c>
      <c r="AC11" s="23">
        <f t="shared" si="4"/>
        <v>3200</v>
      </c>
      <c r="AD11" s="24">
        <f t="shared" si="24"/>
        <v>38400</v>
      </c>
      <c r="AE11" s="25">
        <f t="shared" si="25"/>
        <v>1.8225184895833331</v>
      </c>
    </row>
    <row r="12" spans="1:31" ht="15.75" thickBot="1" x14ac:dyDescent="0.3">
      <c r="A12" s="26" t="s">
        <v>7</v>
      </c>
      <c r="B12" s="26">
        <v>2</v>
      </c>
      <c r="C12" s="27">
        <v>26.42</v>
      </c>
      <c r="D12" s="27">
        <f t="shared" si="5"/>
        <v>52.84</v>
      </c>
      <c r="E12" s="28"/>
      <c r="F12" s="18">
        <v>90</v>
      </c>
      <c r="H12" s="23">
        <v>20</v>
      </c>
      <c r="I12" s="23">
        <f t="shared" si="0"/>
        <v>1800</v>
      </c>
      <c r="J12" s="24">
        <f t="shared" si="16"/>
        <v>21600</v>
      </c>
      <c r="K12" s="25">
        <f t="shared" si="17"/>
        <v>3.2400328703703698</v>
      </c>
      <c r="M12" s="23">
        <v>25</v>
      </c>
      <c r="N12" s="23">
        <f t="shared" si="1"/>
        <v>2250</v>
      </c>
      <c r="O12" s="24">
        <f t="shared" si="18"/>
        <v>27000</v>
      </c>
      <c r="P12" s="25">
        <f t="shared" si="19"/>
        <v>2.5920262962962961</v>
      </c>
      <c r="R12" s="23">
        <v>30</v>
      </c>
      <c r="S12" s="23">
        <f t="shared" si="2"/>
        <v>2700</v>
      </c>
      <c r="T12" s="24">
        <f t="shared" si="20"/>
        <v>32400</v>
      </c>
      <c r="U12" s="25">
        <f t="shared" si="21"/>
        <v>2.1600219135802465</v>
      </c>
      <c r="W12" s="23">
        <v>35</v>
      </c>
      <c r="X12" s="23">
        <f t="shared" si="3"/>
        <v>3150</v>
      </c>
      <c r="Y12" s="24">
        <f t="shared" si="22"/>
        <v>37800</v>
      </c>
      <c r="Z12" s="25">
        <f t="shared" si="23"/>
        <v>1.8514473544973542</v>
      </c>
      <c r="AB12" s="23">
        <v>40</v>
      </c>
      <c r="AC12" s="23">
        <f t="shared" si="4"/>
        <v>3600</v>
      </c>
      <c r="AD12" s="24">
        <f t="shared" si="24"/>
        <v>43200</v>
      </c>
      <c r="AE12" s="25">
        <f t="shared" si="25"/>
        <v>1.6200164351851849</v>
      </c>
    </row>
    <row r="13" spans="1:31" ht="15.75" thickTop="1" x14ac:dyDescent="0.25">
      <c r="A13" s="32" t="s">
        <v>75</v>
      </c>
      <c r="B13" s="33" t="s">
        <v>13</v>
      </c>
      <c r="C13" s="22"/>
      <c r="D13" s="30">
        <f>SUM(D5:D12)</f>
        <v>69984.709999999992</v>
      </c>
      <c r="E13" s="30"/>
      <c r="F13" s="18">
        <v>100</v>
      </c>
      <c r="H13" s="23">
        <v>20</v>
      </c>
      <c r="I13" s="23">
        <f t="shared" si="0"/>
        <v>2000</v>
      </c>
      <c r="J13" s="24">
        <f t="shared" si="16"/>
        <v>24000</v>
      </c>
      <c r="K13" s="25">
        <f t="shared" si="17"/>
        <v>2.9160295833333332</v>
      </c>
      <c r="M13" s="23">
        <v>25</v>
      </c>
      <c r="N13" s="23">
        <f t="shared" si="1"/>
        <v>2500</v>
      </c>
      <c r="O13" s="24">
        <f t="shared" si="18"/>
        <v>30000</v>
      </c>
      <c r="P13" s="25">
        <f t="shared" si="19"/>
        <v>2.3328236666666662</v>
      </c>
      <c r="R13" s="23">
        <v>30</v>
      </c>
      <c r="S13" s="23">
        <f t="shared" si="2"/>
        <v>3000</v>
      </c>
      <c r="T13" s="24">
        <f t="shared" si="20"/>
        <v>36000</v>
      </c>
      <c r="U13" s="25">
        <f t="shared" si="21"/>
        <v>1.944019722222222</v>
      </c>
      <c r="W13" s="23">
        <v>35</v>
      </c>
      <c r="X13" s="23">
        <f t="shared" si="3"/>
        <v>3500</v>
      </c>
      <c r="Y13" s="24">
        <f t="shared" si="22"/>
        <v>42000</v>
      </c>
      <c r="Z13" s="25">
        <f t="shared" si="23"/>
        <v>1.6663026190476189</v>
      </c>
      <c r="AB13" s="23">
        <v>40</v>
      </c>
      <c r="AC13" s="23">
        <f t="shared" si="4"/>
        <v>4000</v>
      </c>
      <c r="AD13" s="24">
        <f t="shared" si="24"/>
        <v>48000</v>
      </c>
      <c r="AE13" s="25">
        <f t="shared" si="25"/>
        <v>1.4580147916666666</v>
      </c>
    </row>
    <row r="14" spans="1:31" x14ac:dyDescent="0.25">
      <c r="F14" s="18">
        <v>110</v>
      </c>
      <c r="H14" s="23">
        <v>20</v>
      </c>
      <c r="I14" s="23">
        <f t="shared" si="0"/>
        <v>2200</v>
      </c>
      <c r="J14" s="24">
        <f>I14*12</f>
        <v>26400</v>
      </c>
      <c r="K14" s="25">
        <f t="shared" si="17"/>
        <v>2.6509359848484846</v>
      </c>
      <c r="M14" s="23">
        <v>25</v>
      </c>
      <c r="N14" s="23">
        <f t="shared" si="1"/>
        <v>2750</v>
      </c>
      <c r="O14" s="24">
        <f>N14*12</f>
        <v>33000</v>
      </c>
      <c r="P14" s="25">
        <f t="shared" si="19"/>
        <v>2.1207487878787878</v>
      </c>
      <c r="R14" s="23">
        <v>30</v>
      </c>
      <c r="S14" s="23">
        <f t="shared" si="2"/>
        <v>3300</v>
      </c>
      <c r="T14" s="24">
        <f>S14*12</f>
        <v>39600</v>
      </c>
      <c r="U14" s="25">
        <f t="shared" si="21"/>
        <v>1.7672906565656563</v>
      </c>
      <c r="W14" s="23">
        <v>35</v>
      </c>
      <c r="X14" s="23">
        <f t="shared" si="3"/>
        <v>3850</v>
      </c>
      <c r="Y14" s="24">
        <f>X14*12</f>
        <v>46200</v>
      </c>
      <c r="Z14" s="25">
        <f t="shared" si="23"/>
        <v>1.5148205627705627</v>
      </c>
      <c r="AB14" s="23">
        <v>40</v>
      </c>
      <c r="AC14" s="23">
        <f t="shared" si="4"/>
        <v>4400</v>
      </c>
      <c r="AD14" s="24">
        <f>AC14*12</f>
        <v>52800</v>
      </c>
      <c r="AE14" s="25">
        <f t="shared" si="25"/>
        <v>1.3254679924242423</v>
      </c>
    </row>
    <row r="15" spans="1:31" x14ac:dyDescent="0.25">
      <c r="F15" s="18">
        <v>120</v>
      </c>
      <c r="H15" s="23">
        <v>20</v>
      </c>
      <c r="I15" s="23">
        <f t="shared" si="0"/>
        <v>2400</v>
      </c>
      <c r="J15" s="24">
        <f t="shared" si="16"/>
        <v>28800</v>
      </c>
      <c r="K15" s="25">
        <f t="shared" si="17"/>
        <v>2.4300246527777776</v>
      </c>
      <c r="M15" s="23">
        <v>25</v>
      </c>
      <c r="N15" s="23">
        <f t="shared" si="1"/>
        <v>3000</v>
      </c>
      <c r="O15" s="24">
        <f t="shared" ref="O15:O33" si="26">N15*12</f>
        <v>36000</v>
      </c>
      <c r="P15" s="25">
        <f t="shared" si="19"/>
        <v>1.944019722222222</v>
      </c>
      <c r="R15" s="23">
        <v>30</v>
      </c>
      <c r="S15" s="23">
        <f t="shared" si="2"/>
        <v>3600</v>
      </c>
      <c r="T15" s="24">
        <f t="shared" ref="T15:T33" si="27">S15*12</f>
        <v>43200</v>
      </c>
      <c r="U15" s="25">
        <f t="shared" si="21"/>
        <v>1.6200164351851849</v>
      </c>
      <c r="W15" s="23">
        <v>35</v>
      </c>
      <c r="X15" s="23">
        <f t="shared" si="3"/>
        <v>4200</v>
      </c>
      <c r="Y15" s="24">
        <f t="shared" ref="Y15:Y33" si="28">X15*12</f>
        <v>50400</v>
      </c>
      <c r="Z15" s="25">
        <f t="shared" si="23"/>
        <v>1.3885855158730158</v>
      </c>
      <c r="AB15" s="23">
        <v>40</v>
      </c>
      <c r="AC15" s="23">
        <f t="shared" si="4"/>
        <v>4800</v>
      </c>
      <c r="AD15" s="24">
        <f t="shared" ref="AD15:AD33" si="29">AC15*12</f>
        <v>57600</v>
      </c>
      <c r="AE15" s="25">
        <f t="shared" si="25"/>
        <v>1.2150123263888888</v>
      </c>
    </row>
    <row r="16" spans="1:31" x14ac:dyDescent="0.25">
      <c r="A16" s="16" t="s">
        <v>81</v>
      </c>
      <c r="D16" s="16">
        <v>170</v>
      </c>
      <c r="F16" s="18">
        <v>130</v>
      </c>
      <c r="H16" s="23">
        <v>20</v>
      </c>
      <c r="I16" s="23">
        <f t="shared" si="0"/>
        <v>2600</v>
      </c>
      <c r="J16" s="24">
        <f t="shared" si="16"/>
        <v>31200</v>
      </c>
      <c r="K16" s="25">
        <f t="shared" si="17"/>
        <v>2.2430996794871794</v>
      </c>
      <c r="M16" s="23">
        <v>25</v>
      </c>
      <c r="N16" s="23">
        <f t="shared" si="1"/>
        <v>3250</v>
      </c>
      <c r="O16" s="24">
        <f t="shared" si="26"/>
        <v>39000</v>
      </c>
      <c r="P16" s="25">
        <f t="shared" si="19"/>
        <v>1.7944797435897433</v>
      </c>
      <c r="R16" s="23">
        <v>30</v>
      </c>
      <c r="S16" s="23">
        <f t="shared" si="2"/>
        <v>3900</v>
      </c>
      <c r="T16" s="24">
        <f t="shared" si="27"/>
        <v>46800</v>
      </c>
      <c r="U16" s="25">
        <f t="shared" si="21"/>
        <v>1.4953997863247861</v>
      </c>
      <c r="W16" s="23">
        <v>35</v>
      </c>
      <c r="X16" s="23">
        <f t="shared" si="3"/>
        <v>4550</v>
      </c>
      <c r="Y16" s="24">
        <f t="shared" si="28"/>
        <v>54600</v>
      </c>
      <c r="Z16" s="25">
        <f t="shared" si="23"/>
        <v>1.2817712454212453</v>
      </c>
      <c r="AB16" s="23">
        <v>40</v>
      </c>
      <c r="AC16" s="23">
        <f t="shared" si="4"/>
        <v>5200</v>
      </c>
      <c r="AD16" s="24">
        <f t="shared" si="29"/>
        <v>62400</v>
      </c>
      <c r="AE16" s="25">
        <f t="shared" si="25"/>
        <v>1.1215498397435897</v>
      </c>
    </row>
    <row r="17" spans="1:31" x14ac:dyDescent="0.25">
      <c r="A17" s="16" t="s">
        <v>82</v>
      </c>
      <c r="D17" s="16">
        <f>ROUNDUP(D16*60%,0)</f>
        <v>102</v>
      </c>
      <c r="F17" s="18">
        <v>140</v>
      </c>
      <c r="H17" s="23">
        <v>20</v>
      </c>
      <c r="I17" s="23">
        <f t="shared" si="0"/>
        <v>2800</v>
      </c>
      <c r="J17" s="24">
        <f t="shared" si="16"/>
        <v>33600</v>
      </c>
      <c r="K17" s="25">
        <f t="shared" si="17"/>
        <v>2.0828782738095235</v>
      </c>
      <c r="M17" s="23">
        <v>25</v>
      </c>
      <c r="N17" s="23">
        <f t="shared" si="1"/>
        <v>3500</v>
      </c>
      <c r="O17" s="24">
        <f t="shared" si="26"/>
        <v>42000</v>
      </c>
      <c r="P17" s="25">
        <f t="shared" si="19"/>
        <v>1.6663026190476189</v>
      </c>
      <c r="R17" s="23">
        <v>30</v>
      </c>
      <c r="S17" s="23">
        <f t="shared" si="2"/>
        <v>4200</v>
      </c>
      <c r="T17" s="24">
        <f t="shared" si="27"/>
        <v>50400</v>
      </c>
      <c r="U17" s="25">
        <f t="shared" si="21"/>
        <v>1.3885855158730158</v>
      </c>
      <c r="W17" s="23">
        <v>35</v>
      </c>
      <c r="X17" s="23">
        <f t="shared" si="3"/>
        <v>4900</v>
      </c>
      <c r="Y17" s="24">
        <f t="shared" si="28"/>
        <v>58800</v>
      </c>
      <c r="Z17" s="25">
        <f t="shared" si="23"/>
        <v>1.1902161564625848</v>
      </c>
      <c r="AB17" s="23">
        <v>40</v>
      </c>
      <c r="AC17" s="23">
        <f t="shared" si="4"/>
        <v>5600</v>
      </c>
      <c r="AD17" s="24">
        <f t="shared" si="29"/>
        <v>67200</v>
      </c>
      <c r="AE17" s="25">
        <f t="shared" si="25"/>
        <v>1.0414391369047618</v>
      </c>
    </row>
    <row r="18" spans="1:31" x14ac:dyDescent="0.25">
      <c r="F18" s="18">
        <v>150</v>
      </c>
      <c r="H18" s="23">
        <v>20</v>
      </c>
      <c r="I18" s="23">
        <f t="shared" si="0"/>
        <v>3000</v>
      </c>
      <c r="J18" s="24">
        <f t="shared" si="16"/>
        <v>36000</v>
      </c>
      <c r="K18" s="25">
        <f t="shared" si="17"/>
        <v>1.944019722222222</v>
      </c>
      <c r="M18" s="23">
        <v>25</v>
      </c>
      <c r="N18" s="23">
        <f t="shared" si="1"/>
        <v>3750</v>
      </c>
      <c r="O18" s="24">
        <f t="shared" si="26"/>
        <v>45000</v>
      </c>
      <c r="P18" s="25">
        <f t="shared" si="19"/>
        <v>1.5552157777777775</v>
      </c>
      <c r="R18" s="23">
        <v>30</v>
      </c>
      <c r="S18" s="23">
        <f t="shared" si="2"/>
        <v>4500</v>
      </c>
      <c r="T18" s="24">
        <f t="shared" si="27"/>
        <v>54000</v>
      </c>
      <c r="U18" s="25">
        <f t="shared" si="21"/>
        <v>1.2960131481481481</v>
      </c>
      <c r="W18" s="23">
        <v>35</v>
      </c>
      <c r="X18" s="23">
        <f t="shared" si="3"/>
        <v>5250</v>
      </c>
      <c r="Y18" s="24">
        <f t="shared" si="28"/>
        <v>63000</v>
      </c>
      <c r="Z18" s="25">
        <f t="shared" si="23"/>
        <v>1.1108684126984125</v>
      </c>
      <c r="AB18" s="23">
        <v>40</v>
      </c>
      <c r="AC18" s="23">
        <f t="shared" si="4"/>
        <v>6000</v>
      </c>
      <c r="AD18" s="24">
        <f t="shared" si="29"/>
        <v>72000</v>
      </c>
      <c r="AE18" s="25">
        <f t="shared" si="25"/>
        <v>0.97200986111111098</v>
      </c>
    </row>
    <row r="19" spans="1:31" x14ac:dyDescent="0.25">
      <c r="F19" s="18">
        <v>160</v>
      </c>
      <c r="H19" s="23">
        <v>20</v>
      </c>
      <c r="I19" s="23">
        <f t="shared" si="0"/>
        <v>3200</v>
      </c>
      <c r="J19" s="24">
        <f t="shared" si="16"/>
        <v>38400</v>
      </c>
      <c r="K19" s="25">
        <f t="shared" si="17"/>
        <v>1.8225184895833331</v>
      </c>
      <c r="M19" s="23">
        <v>25</v>
      </c>
      <c r="N19" s="23">
        <f t="shared" si="1"/>
        <v>4000</v>
      </c>
      <c r="O19" s="24">
        <f t="shared" si="26"/>
        <v>48000</v>
      </c>
      <c r="P19" s="25">
        <f t="shared" si="19"/>
        <v>1.4580147916666666</v>
      </c>
      <c r="R19" s="23">
        <v>30</v>
      </c>
      <c r="S19" s="23">
        <f t="shared" si="2"/>
        <v>4800</v>
      </c>
      <c r="T19" s="24">
        <f t="shared" si="27"/>
        <v>57600</v>
      </c>
      <c r="U19" s="25">
        <f t="shared" si="21"/>
        <v>1.2150123263888888</v>
      </c>
      <c r="W19" s="23">
        <v>35</v>
      </c>
      <c r="X19" s="23">
        <f t="shared" si="3"/>
        <v>5600</v>
      </c>
      <c r="Y19" s="24">
        <f t="shared" si="28"/>
        <v>67200</v>
      </c>
      <c r="Z19" s="25">
        <f t="shared" si="23"/>
        <v>1.0414391369047618</v>
      </c>
      <c r="AB19" s="23">
        <v>40</v>
      </c>
      <c r="AC19" s="23">
        <f t="shared" si="4"/>
        <v>6400</v>
      </c>
      <c r="AD19" s="24">
        <f t="shared" si="29"/>
        <v>76800</v>
      </c>
      <c r="AE19" s="25">
        <f t="shared" si="25"/>
        <v>0.91125924479166653</v>
      </c>
    </row>
    <row r="20" spans="1:31" x14ac:dyDescent="0.25">
      <c r="F20" s="18">
        <v>170</v>
      </c>
      <c r="H20" s="23">
        <v>20</v>
      </c>
      <c r="I20" s="23">
        <f t="shared" si="0"/>
        <v>3400</v>
      </c>
      <c r="J20" s="24">
        <f t="shared" si="16"/>
        <v>40800</v>
      </c>
      <c r="K20" s="25">
        <f t="shared" si="17"/>
        <v>1.715311519607843</v>
      </c>
      <c r="M20" s="23">
        <v>25</v>
      </c>
      <c r="N20" s="23">
        <f t="shared" si="1"/>
        <v>4250</v>
      </c>
      <c r="O20" s="24">
        <f t="shared" si="26"/>
        <v>51000</v>
      </c>
      <c r="P20" s="25">
        <f t="shared" si="19"/>
        <v>1.3722492156862744</v>
      </c>
      <c r="R20" s="23">
        <v>30</v>
      </c>
      <c r="S20" s="23">
        <f t="shared" si="2"/>
        <v>5100</v>
      </c>
      <c r="T20" s="24">
        <f t="shared" si="27"/>
        <v>61200</v>
      </c>
      <c r="U20" s="25">
        <f t="shared" si="21"/>
        <v>1.1435410130718953</v>
      </c>
      <c r="W20" s="23">
        <v>35</v>
      </c>
      <c r="X20" s="23">
        <f t="shared" si="3"/>
        <v>5950</v>
      </c>
      <c r="Y20" s="24">
        <f t="shared" si="28"/>
        <v>71400</v>
      </c>
      <c r="Z20" s="25">
        <f t="shared" si="23"/>
        <v>0.98017801120448167</v>
      </c>
      <c r="AB20" s="23">
        <v>40</v>
      </c>
      <c r="AC20" s="23">
        <f t="shared" si="4"/>
        <v>6800</v>
      </c>
      <c r="AD20" s="24">
        <f t="shared" si="29"/>
        <v>81600</v>
      </c>
      <c r="AE20" s="25">
        <f t="shared" si="25"/>
        <v>0.8576557598039215</v>
      </c>
    </row>
    <row r="21" spans="1:31" x14ac:dyDescent="0.25">
      <c r="F21" s="18">
        <v>180</v>
      </c>
      <c r="H21" s="23">
        <v>20</v>
      </c>
      <c r="I21" s="23">
        <f t="shared" si="0"/>
        <v>3600</v>
      </c>
      <c r="J21" s="24">
        <f t="shared" si="16"/>
        <v>43200</v>
      </c>
      <c r="K21" s="25">
        <f t="shared" si="17"/>
        <v>1.6200164351851849</v>
      </c>
      <c r="M21" s="23">
        <v>25</v>
      </c>
      <c r="N21" s="23">
        <f t="shared" si="1"/>
        <v>4500</v>
      </c>
      <c r="O21" s="24">
        <f t="shared" si="26"/>
        <v>54000</v>
      </c>
      <c r="P21" s="25">
        <f t="shared" si="19"/>
        <v>1.2960131481481481</v>
      </c>
      <c r="R21" s="23">
        <v>30</v>
      </c>
      <c r="S21" s="23">
        <f t="shared" si="2"/>
        <v>5400</v>
      </c>
      <c r="T21" s="24">
        <f t="shared" si="27"/>
        <v>64800</v>
      </c>
      <c r="U21" s="25">
        <f t="shared" si="21"/>
        <v>1.0800109567901233</v>
      </c>
      <c r="W21" s="23">
        <v>35</v>
      </c>
      <c r="X21" s="23">
        <f t="shared" si="3"/>
        <v>6300</v>
      </c>
      <c r="Y21" s="24">
        <f t="shared" si="28"/>
        <v>75600</v>
      </c>
      <c r="Z21" s="25">
        <f t="shared" si="23"/>
        <v>0.9257236772486771</v>
      </c>
      <c r="AB21" s="23">
        <v>40</v>
      </c>
      <c r="AC21" s="23">
        <f t="shared" si="4"/>
        <v>7200</v>
      </c>
      <c r="AD21" s="24">
        <f t="shared" si="29"/>
        <v>86400</v>
      </c>
      <c r="AE21" s="25">
        <f t="shared" si="25"/>
        <v>0.81000821759259245</v>
      </c>
    </row>
    <row r="22" spans="1:31" x14ac:dyDescent="0.25">
      <c r="F22" s="18">
        <v>190</v>
      </c>
      <c r="H22" s="23">
        <v>20</v>
      </c>
      <c r="I22" s="23">
        <f t="shared" si="0"/>
        <v>3800</v>
      </c>
      <c r="J22" s="24">
        <f t="shared" si="16"/>
        <v>45600</v>
      </c>
      <c r="K22" s="25">
        <f t="shared" si="17"/>
        <v>1.5347524122807015</v>
      </c>
      <c r="M22" s="23">
        <v>25</v>
      </c>
      <c r="N22" s="23">
        <f t="shared" si="1"/>
        <v>4750</v>
      </c>
      <c r="O22" s="24">
        <f t="shared" si="26"/>
        <v>57000</v>
      </c>
      <c r="P22" s="25">
        <f t="shared" si="19"/>
        <v>1.2278019298245613</v>
      </c>
      <c r="R22" s="23">
        <v>30</v>
      </c>
      <c r="S22" s="23">
        <f t="shared" si="2"/>
        <v>5700</v>
      </c>
      <c r="T22" s="24">
        <f t="shared" si="27"/>
        <v>68400</v>
      </c>
      <c r="U22" s="25">
        <f t="shared" si="21"/>
        <v>1.0231682748538011</v>
      </c>
      <c r="W22" s="23">
        <v>35</v>
      </c>
      <c r="X22" s="23">
        <f t="shared" si="3"/>
        <v>6650</v>
      </c>
      <c r="Y22" s="24">
        <f t="shared" si="28"/>
        <v>79800</v>
      </c>
      <c r="Z22" s="25">
        <f t="shared" si="23"/>
        <v>0.87700137844611514</v>
      </c>
      <c r="AB22" s="23">
        <v>40</v>
      </c>
      <c r="AC22" s="23">
        <f t="shared" si="4"/>
        <v>7600</v>
      </c>
      <c r="AD22" s="24">
        <f t="shared" si="29"/>
        <v>91200</v>
      </c>
      <c r="AE22" s="25">
        <f t="shared" si="25"/>
        <v>0.76737620614035074</v>
      </c>
    </row>
    <row r="23" spans="1:31" x14ac:dyDescent="0.25">
      <c r="F23" s="18">
        <v>200</v>
      </c>
      <c r="H23" s="23">
        <v>20</v>
      </c>
      <c r="I23" s="23">
        <f t="shared" si="0"/>
        <v>4000</v>
      </c>
      <c r="J23" s="24">
        <f t="shared" si="16"/>
        <v>48000</v>
      </c>
      <c r="K23" s="25">
        <f t="shared" si="17"/>
        <v>1.4580147916666666</v>
      </c>
      <c r="M23" s="23">
        <v>25</v>
      </c>
      <c r="N23" s="23">
        <f t="shared" si="1"/>
        <v>5000</v>
      </c>
      <c r="O23" s="24">
        <f t="shared" si="26"/>
        <v>60000</v>
      </c>
      <c r="P23" s="25">
        <f t="shared" si="19"/>
        <v>1.1664118333333331</v>
      </c>
      <c r="R23" s="23">
        <v>30</v>
      </c>
      <c r="S23" s="23">
        <f t="shared" si="2"/>
        <v>6000</v>
      </c>
      <c r="T23" s="24">
        <f t="shared" si="27"/>
        <v>72000</v>
      </c>
      <c r="U23" s="25">
        <f t="shared" si="21"/>
        <v>0.97200986111111098</v>
      </c>
      <c r="W23" s="23">
        <v>35</v>
      </c>
      <c r="X23" s="23">
        <f t="shared" si="3"/>
        <v>7000</v>
      </c>
      <c r="Y23" s="24">
        <f t="shared" si="28"/>
        <v>84000</v>
      </c>
      <c r="Z23" s="25">
        <f t="shared" si="23"/>
        <v>0.83315130952380945</v>
      </c>
      <c r="AB23" s="23">
        <v>40</v>
      </c>
      <c r="AC23" s="23">
        <f t="shared" si="4"/>
        <v>8000</v>
      </c>
      <c r="AD23" s="24">
        <f t="shared" si="29"/>
        <v>96000</v>
      </c>
      <c r="AE23" s="25">
        <f t="shared" si="25"/>
        <v>0.72900739583333329</v>
      </c>
    </row>
    <row r="24" spans="1:31" x14ac:dyDescent="0.25">
      <c r="F24" s="18">
        <v>210</v>
      </c>
      <c r="H24" s="23">
        <v>20</v>
      </c>
      <c r="I24" s="23">
        <f t="shared" si="0"/>
        <v>4200</v>
      </c>
      <c r="J24" s="24">
        <f t="shared" si="16"/>
        <v>50400</v>
      </c>
      <c r="K24" s="25">
        <f t="shared" si="17"/>
        <v>1.3885855158730158</v>
      </c>
      <c r="M24" s="23">
        <v>25</v>
      </c>
      <c r="N24" s="23">
        <f t="shared" si="1"/>
        <v>5250</v>
      </c>
      <c r="O24" s="24">
        <f t="shared" si="26"/>
        <v>63000</v>
      </c>
      <c r="P24" s="25">
        <f t="shared" si="19"/>
        <v>1.1108684126984125</v>
      </c>
      <c r="R24" s="23">
        <v>30</v>
      </c>
      <c r="S24" s="23">
        <f t="shared" si="2"/>
        <v>6300</v>
      </c>
      <c r="T24" s="24">
        <f t="shared" si="27"/>
        <v>75600</v>
      </c>
      <c r="U24" s="25">
        <f t="shared" si="21"/>
        <v>0.9257236772486771</v>
      </c>
      <c r="W24" s="23">
        <v>35</v>
      </c>
      <c r="X24" s="23">
        <f t="shared" si="3"/>
        <v>7350</v>
      </c>
      <c r="Y24" s="24">
        <f t="shared" si="28"/>
        <v>88200</v>
      </c>
      <c r="Z24" s="25">
        <f t="shared" si="23"/>
        <v>0.79347743764172329</v>
      </c>
      <c r="AB24" s="23">
        <v>40</v>
      </c>
      <c r="AC24" s="23">
        <f t="shared" si="4"/>
        <v>8400</v>
      </c>
      <c r="AD24" s="24">
        <f t="shared" si="29"/>
        <v>100800</v>
      </c>
      <c r="AE24" s="25">
        <f t="shared" si="25"/>
        <v>0.69429275793650791</v>
      </c>
    </row>
    <row r="25" spans="1:31" x14ac:dyDescent="0.25">
      <c r="F25" s="18">
        <v>220</v>
      </c>
      <c r="H25" s="23">
        <v>20</v>
      </c>
      <c r="I25" s="23">
        <f t="shared" si="0"/>
        <v>4400</v>
      </c>
      <c r="J25" s="24">
        <f t="shared" si="16"/>
        <v>52800</v>
      </c>
      <c r="K25" s="25">
        <f t="shared" si="17"/>
        <v>1.3254679924242423</v>
      </c>
      <c r="M25" s="23">
        <v>25</v>
      </c>
      <c r="N25" s="23">
        <f t="shared" si="1"/>
        <v>5500</v>
      </c>
      <c r="O25" s="24">
        <f t="shared" si="26"/>
        <v>66000</v>
      </c>
      <c r="P25" s="25">
        <f t="shared" si="19"/>
        <v>1.0603743939393939</v>
      </c>
      <c r="R25" s="23">
        <v>30</v>
      </c>
      <c r="S25" s="23">
        <f t="shared" si="2"/>
        <v>6600</v>
      </c>
      <c r="T25" s="24">
        <f t="shared" si="27"/>
        <v>79200</v>
      </c>
      <c r="U25" s="25">
        <f t="shared" si="21"/>
        <v>0.88364532828282816</v>
      </c>
      <c r="W25" s="23">
        <v>35</v>
      </c>
      <c r="X25" s="23">
        <f t="shared" si="3"/>
        <v>7700</v>
      </c>
      <c r="Y25" s="24">
        <f t="shared" si="28"/>
        <v>92400</v>
      </c>
      <c r="Z25" s="25">
        <f t="shared" si="23"/>
        <v>0.75741028138528133</v>
      </c>
      <c r="AB25" s="23">
        <v>40</v>
      </c>
      <c r="AC25" s="23">
        <f t="shared" si="4"/>
        <v>8800</v>
      </c>
      <c r="AD25" s="24">
        <f t="shared" si="29"/>
        <v>105600</v>
      </c>
      <c r="AE25" s="25">
        <f t="shared" si="25"/>
        <v>0.66273399621212115</v>
      </c>
    </row>
    <row r="26" spans="1:31" x14ac:dyDescent="0.25">
      <c r="F26" s="18">
        <v>230</v>
      </c>
      <c r="H26" s="23">
        <v>20</v>
      </c>
      <c r="I26" s="23">
        <f t="shared" si="0"/>
        <v>4600</v>
      </c>
      <c r="J26" s="24">
        <f t="shared" si="16"/>
        <v>55200</v>
      </c>
      <c r="K26" s="25">
        <f t="shared" si="17"/>
        <v>1.2678389492753621</v>
      </c>
      <c r="M26" s="23">
        <v>25</v>
      </c>
      <c r="N26" s="23">
        <f t="shared" si="1"/>
        <v>5750</v>
      </c>
      <c r="O26" s="24">
        <f t="shared" si="26"/>
        <v>69000</v>
      </c>
      <c r="P26" s="25">
        <f t="shared" si="19"/>
        <v>1.0142711594202898</v>
      </c>
      <c r="R26" s="23">
        <v>30</v>
      </c>
      <c r="S26" s="23">
        <f t="shared" si="2"/>
        <v>6900</v>
      </c>
      <c r="T26" s="24">
        <f t="shared" si="27"/>
        <v>82800</v>
      </c>
      <c r="U26" s="25">
        <f t="shared" si="21"/>
        <v>0.84522596618357482</v>
      </c>
      <c r="W26" s="23">
        <v>35</v>
      </c>
      <c r="X26" s="23">
        <f t="shared" si="3"/>
        <v>8050</v>
      </c>
      <c r="Y26" s="24">
        <f t="shared" si="28"/>
        <v>96600</v>
      </c>
      <c r="Z26" s="25">
        <f t="shared" si="23"/>
        <v>0.72447939958592122</v>
      </c>
      <c r="AB26" s="23">
        <v>40</v>
      </c>
      <c r="AC26" s="23">
        <f t="shared" si="4"/>
        <v>9200</v>
      </c>
      <c r="AD26" s="24">
        <f t="shared" si="29"/>
        <v>110400</v>
      </c>
      <c r="AE26" s="25">
        <f t="shared" si="25"/>
        <v>0.63391947463768106</v>
      </c>
    </row>
    <row r="27" spans="1:31" x14ac:dyDescent="0.25">
      <c r="F27" s="18">
        <v>240</v>
      </c>
      <c r="H27" s="23">
        <v>20</v>
      </c>
      <c r="I27" s="23">
        <f t="shared" si="0"/>
        <v>4800</v>
      </c>
      <c r="J27" s="24">
        <f t="shared" si="16"/>
        <v>57600</v>
      </c>
      <c r="K27" s="25">
        <f t="shared" si="17"/>
        <v>1.2150123263888888</v>
      </c>
      <c r="M27" s="23">
        <v>25</v>
      </c>
      <c r="N27" s="23">
        <f t="shared" si="1"/>
        <v>6000</v>
      </c>
      <c r="O27" s="24">
        <f t="shared" si="26"/>
        <v>72000</v>
      </c>
      <c r="P27" s="25">
        <f t="shared" si="19"/>
        <v>0.97200986111111098</v>
      </c>
      <c r="R27" s="23">
        <v>30</v>
      </c>
      <c r="S27" s="23">
        <f t="shared" si="2"/>
        <v>7200</v>
      </c>
      <c r="T27" s="24">
        <f t="shared" si="27"/>
        <v>86400</v>
      </c>
      <c r="U27" s="25">
        <f t="shared" si="21"/>
        <v>0.81000821759259245</v>
      </c>
      <c r="W27" s="23">
        <v>35</v>
      </c>
      <c r="X27" s="23">
        <f t="shared" si="3"/>
        <v>8400</v>
      </c>
      <c r="Y27" s="24">
        <f t="shared" si="28"/>
        <v>100800</v>
      </c>
      <c r="Z27" s="25">
        <f t="shared" si="23"/>
        <v>0.69429275793650791</v>
      </c>
      <c r="AB27" s="23">
        <v>40</v>
      </c>
      <c r="AC27" s="23">
        <f t="shared" si="4"/>
        <v>9600</v>
      </c>
      <c r="AD27" s="24">
        <f t="shared" si="29"/>
        <v>115200</v>
      </c>
      <c r="AE27" s="25">
        <f t="shared" si="25"/>
        <v>0.60750616319444439</v>
      </c>
    </row>
    <row r="28" spans="1:31" x14ac:dyDescent="0.25">
      <c r="F28" s="18">
        <v>250</v>
      </c>
      <c r="H28" s="23">
        <v>20</v>
      </c>
      <c r="I28" s="23">
        <f t="shared" si="0"/>
        <v>5000</v>
      </c>
      <c r="J28" s="24">
        <f t="shared" si="16"/>
        <v>60000</v>
      </c>
      <c r="K28" s="25">
        <f t="shared" si="17"/>
        <v>1.1664118333333331</v>
      </c>
      <c r="M28" s="23">
        <v>25</v>
      </c>
      <c r="N28" s="23">
        <f t="shared" si="1"/>
        <v>6250</v>
      </c>
      <c r="O28" s="24">
        <f t="shared" si="26"/>
        <v>75000</v>
      </c>
      <c r="P28" s="25">
        <f t="shared" si="19"/>
        <v>0.93312946666666652</v>
      </c>
      <c r="R28" s="23">
        <v>30</v>
      </c>
      <c r="S28" s="23">
        <f t="shared" si="2"/>
        <v>7500</v>
      </c>
      <c r="T28" s="24">
        <f t="shared" si="27"/>
        <v>90000</v>
      </c>
      <c r="U28" s="25">
        <f t="shared" si="21"/>
        <v>0.77760788888888877</v>
      </c>
      <c r="W28" s="23">
        <v>35</v>
      </c>
      <c r="X28" s="23">
        <f t="shared" si="3"/>
        <v>8750</v>
      </c>
      <c r="Y28" s="24">
        <f t="shared" si="28"/>
        <v>105000</v>
      </c>
      <c r="Z28" s="25">
        <f t="shared" si="23"/>
        <v>0.66652104761904751</v>
      </c>
      <c r="AB28" s="23">
        <v>40</v>
      </c>
      <c r="AC28" s="23">
        <f t="shared" si="4"/>
        <v>10000</v>
      </c>
      <c r="AD28" s="24">
        <f t="shared" si="29"/>
        <v>120000</v>
      </c>
      <c r="AE28" s="25">
        <f t="shared" si="25"/>
        <v>0.58320591666666655</v>
      </c>
    </row>
    <row r="29" spans="1:31" x14ac:dyDescent="0.25">
      <c r="F29" s="18">
        <v>260</v>
      </c>
      <c r="H29" s="23">
        <v>20</v>
      </c>
      <c r="I29" s="23">
        <f t="shared" si="0"/>
        <v>5200</v>
      </c>
      <c r="J29" s="24">
        <f t="shared" si="16"/>
        <v>62400</v>
      </c>
      <c r="K29" s="25">
        <f t="shared" si="17"/>
        <v>1.1215498397435897</v>
      </c>
      <c r="M29" s="23">
        <v>25</v>
      </c>
      <c r="N29" s="23">
        <f t="shared" si="1"/>
        <v>6500</v>
      </c>
      <c r="O29" s="24">
        <f t="shared" si="26"/>
        <v>78000</v>
      </c>
      <c r="P29" s="25">
        <f t="shared" si="19"/>
        <v>0.89723987179487164</v>
      </c>
      <c r="R29" s="23">
        <v>30</v>
      </c>
      <c r="S29" s="23">
        <f t="shared" si="2"/>
        <v>7800</v>
      </c>
      <c r="T29" s="24">
        <f t="shared" si="27"/>
        <v>93600</v>
      </c>
      <c r="U29" s="25">
        <f t="shared" si="21"/>
        <v>0.74769989316239305</v>
      </c>
      <c r="W29" s="23">
        <v>35</v>
      </c>
      <c r="X29" s="23">
        <f t="shared" si="3"/>
        <v>9100</v>
      </c>
      <c r="Y29" s="24">
        <f t="shared" si="28"/>
        <v>109200</v>
      </c>
      <c r="Z29" s="25">
        <f t="shared" si="23"/>
        <v>0.64088562271062266</v>
      </c>
      <c r="AB29" s="23">
        <v>40</v>
      </c>
      <c r="AC29" s="23">
        <f t="shared" si="4"/>
        <v>10400</v>
      </c>
      <c r="AD29" s="24">
        <f t="shared" si="29"/>
        <v>124800</v>
      </c>
      <c r="AE29" s="25">
        <f t="shared" si="25"/>
        <v>0.56077491987179484</v>
      </c>
    </row>
    <row r="30" spans="1:31" x14ac:dyDescent="0.25">
      <c r="F30" s="18">
        <v>270</v>
      </c>
      <c r="H30" s="23">
        <v>20</v>
      </c>
      <c r="I30" s="23">
        <f t="shared" si="0"/>
        <v>5400</v>
      </c>
      <c r="J30" s="24">
        <f t="shared" si="16"/>
        <v>64800</v>
      </c>
      <c r="K30" s="25">
        <f t="shared" si="17"/>
        <v>1.0800109567901233</v>
      </c>
      <c r="M30" s="23">
        <v>25</v>
      </c>
      <c r="N30" s="23">
        <f t="shared" si="1"/>
        <v>6750</v>
      </c>
      <c r="O30" s="24">
        <f t="shared" si="26"/>
        <v>81000</v>
      </c>
      <c r="P30" s="25">
        <f t="shared" si="19"/>
        <v>0.8640087654320987</v>
      </c>
      <c r="R30" s="23">
        <v>30</v>
      </c>
      <c r="S30" s="23">
        <f t="shared" si="2"/>
        <v>8100</v>
      </c>
      <c r="T30" s="24">
        <f t="shared" si="27"/>
        <v>97200</v>
      </c>
      <c r="U30" s="25">
        <f t="shared" si="21"/>
        <v>0.72000730452674888</v>
      </c>
      <c r="W30" s="23">
        <v>35</v>
      </c>
      <c r="X30" s="23">
        <f t="shared" si="3"/>
        <v>9450</v>
      </c>
      <c r="Y30" s="24">
        <f t="shared" si="28"/>
        <v>113400</v>
      </c>
      <c r="Z30" s="25">
        <f t="shared" si="23"/>
        <v>0.61714911816578477</v>
      </c>
      <c r="AB30" s="23">
        <v>40</v>
      </c>
      <c r="AC30" s="23">
        <f t="shared" si="4"/>
        <v>10800</v>
      </c>
      <c r="AD30" s="24">
        <f t="shared" si="29"/>
        <v>129600</v>
      </c>
      <c r="AE30" s="25">
        <f t="shared" si="25"/>
        <v>0.54000547839506163</v>
      </c>
    </row>
    <row r="31" spans="1:31" x14ac:dyDescent="0.25">
      <c r="F31" s="18">
        <v>280</v>
      </c>
      <c r="H31" s="23">
        <v>20</v>
      </c>
      <c r="I31" s="23">
        <f t="shared" si="0"/>
        <v>5600</v>
      </c>
      <c r="J31" s="24">
        <f t="shared" si="16"/>
        <v>67200</v>
      </c>
      <c r="K31" s="25">
        <f t="shared" si="17"/>
        <v>1.0414391369047618</v>
      </c>
      <c r="M31" s="23">
        <v>25</v>
      </c>
      <c r="N31" s="23">
        <f t="shared" si="1"/>
        <v>7000</v>
      </c>
      <c r="O31" s="24">
        <f t="shared" si="26"/>
        <v>84000</v>
      </c>
      <c r="P31" s="25">
        <f t="shared" si="19"/>
        <v>0.83315130952380945</v>
      </c>
      <c r="R31" s="23">
        <v>30</v>
      </c>
      <c r="S31" s="23">
        <f t="shared" si="2"/>
        <v>8400</v>
      </c>
      <c r="T31" s="24">
        <f t="shared" si="27"/>
        <v>100800</v>
      </c>
      <c r="U31" s="25">
        <f t="shared" si="21"/>
        <v>0.69429275793650791</v>
      </c>
      <c r="W31" s="23">
        <v>35</v>
      </c>
      <c r="X31" s="23">
        <f t="shared" si="3"/>
        <v>9800</v>
      </c>
      <c r="Y31" s="24">
        <f t="shared" si="28"/>
        <v>117600</v>
      </c>
      <c r="Z31" s="25">
        <f t="shared" si="23"/>
        <v>0.59510807823129241</v>
      </c>
      <c r="AB31" s="23">
        <v>40</v>
      </c>
      <c r="AC31" s="23">
        <f t="shared" si="4"/>
        <v>11200</v>
      </c>
      <c r="AD31" s="24">
        <f t="shared" si="29"/>
        <v>134400</v>
      </c>
      <c r="AE31" s="25">
        <f t="shared" si="25"/>
        <v>0.52071956845238088</v>
      </c>
    </row>
    <row r="32" spans="1:31" x14ac:dyDescent="0.25">
      <c r="F32" s="18">
        <v>290</v>
      </c>
      <c r="H32" s="23">
        <v>20</v>
      </c>
      <c r="I32" s="23">
        <f t="shared" si="0"/>
        <v>5800</v>
      </c>
      <c r="J32" s="24">
        <f t="shared" si="16"/>
        <v>69600</v>
      </c>
      <c r="K32" s="25">
        <f t="shared" si="17"/>
        <v>1.0055274425287355</v>
      </c>
      <c r="M32" s="23">
        <v>25</v>
      </c>
      <c r="N32" s="23">
        <f t="shared" si="1"/>
        <v>7250</v>
      </c>
      <c r="O32" s="24">
        <f t="shared" si="26"/>
        <v>87000</v>
      </c>
      <c r="P32" s="25">
        <f t="shared" si="19"/>
        <v>0.80442195402298844</v>
      </c>
      <c r="R32" s="23">
        <v>30</v>
      </c>
      <c r="S32" s="23">
        <f t="shared" si="2"/>
        <v>8700</v>
      </c>
      <c r="T32" s="24">
        <f t="shared" si="27"/>
        <v>104400</v>
      </c>
      <c r="U32" s="25">
        <f t="shared" si="21"/>
        <v>0.67035162835249029</v>
      </c>
      <c r="W32" s="23">
        <v>35</v>
      </c>
      <c r="X32" s="23">
        <f t="shared" si="3"/>
        <v>10150</v>
      </c>
      <c r="Y32" s="24">
        <f t="shared" si="28"/>
        <v>121800</v>
      </c>
      <c r="Z32" s="25">
        <f t="shared" si="23"/>
        <v>0.57458711001642027</v>
      </c>
      <c r="AB32" s="23">
        <v>40</v>
      </c>
      <c r="AC32" s="23">
        <f t="shared" si="4"/>
        <v>11600</v>
      </c>
      <c r="AD32" s="24">
        <f t="shared" si="29"/>
        <v>139200</v>
      </c>
      <c r="AE32" s="25">
        <f t="shared" si="25"/>
        <v>0.50276372126436775</v>
      </c>
    </row>
    <row r="33" spans="6:31" x14ac:dyDescent="0.25">
      <c r="F33" s="18">
        <v>300</v>
      </c>
      <c r="H33" s="23">
        <v>20</v>
      </c>
      <c r="I33" s="23">
        <f t="shared" si="0"/>
        <v>6000</v>
      </c>
      <c r="J33" s="24">
        <f t="shared" si="16"/>
        <v>72000</v>
      </c>
      <c r="K33" s="25">
        <f t="shared" si="17"/>
        <v>0.97200986111111098</v>
      </c>
      <c r="M33" s="23">
        <v>25</v>
      </c>
      <c r="N33" s="23">
        <f t="shared" si="1"/>
        <v>7500</v>
      </c>
      <c r="O33" s="24">
        <f t="shared" si="26"/>
        <v>90000</v>
      </c>
      <c r="P33" s="25">
        <f t="shared" si="19"/>
        <v>0.77760788888888877</v>
      </c>
      <c r="R33" s="23">
        <v>30</v>
      </c>
      <c r="S33" s="23">
        <f t="shared" si="2"/>
        <v>9000</v>
      </c>
      <c r="T33" s="24">
        <f t="shared" si="27"/>
        <v>108000</v>
      </c>
      <c r="U33" s="25">
        <f t="shared" si="21"/>
        <v>0.64800657407407403</v>
      </c>
      <c r="W33" s="23">
        <v>35</v>
      </c>
      <c r="X33" s="23">
        <f t="shared" si="3"/>
        <v>10500</v>
      </c>
      <c r="Y33" s="24">
        <f t="shared" si="28"/>
        <v>126000</v>
      </c>
      <c r="Z33" s="25">
        <f t="shared" si="23"/>
        <v>0.55543420634920626</v>
      </c>
      <c r="AB33" s="23">
        <v>40</v>
      </c>
      <c r="AC33" s="23">
        <f t="shared" si="4"/>
        <v>12000</v>
      </c>
      <c r="AD33" s="24">
        <f t="shared" si="29"/>
        <v>144000</v>
      </c>
      <c r="AE33" s="25">
        <f t="shared" si="25"/>
        <v>0.48600493055555549</v>
      </c>
    </row>
  </sheetData>
  <mergeCells count="5">
    <mergeCell ref="H3:K3"/>
    <mergeCell ref="M3:P3"/>
    <mergeCell ref="R3:U3"/>
    <mergeCell ref="W3:Z3"/>
    <mergeCell ref="AB3:AE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B9C6B-D686-420F-8DFB-3E85B73D6616}">
  <dimension ref="A1:AE33"/>
  <sheetViews>
    <sheetView tabSelected="1" workbookViewId="0">
      <selection sqref="A1:XFD1048576"/>
    </sheetView>
  </sheetViews>
  <sheetFormatPr defaultRowHeight="15" x14ac:dyDescent="0.25"/>
  <cols>
    <col min="1" max="1" width="40.7109375" style="16" customWidth="1"/>
    <col min="2" max="2" width="8.42578125" style="16" bestFit="1" customWidth="1"/>
    <col min="3" max="4" width="11.5703125" style="16" bestFit="1" customWidth="1"/>
    <col min="5" max="5" width="11.5703125" style="16" customWidth="1"/>
    <col min="6" max="6" width="8.85546875" style="16" customWidth="1"/>
    <col min="7" max="7" width="6.140625" style="16" bestFit="1" customWidth="1"/>
    <col min="8" max="8" width="5.28515625" style="16" bestFit="1" customWidth="1"/>
    <col min="9" max="9" width="7.28515625" style="16" bestFit="1" customWidth="1"/>
    <col min="10" max="10" width="8.28515625" style="16" bestFit="1" customWidth="1"/>
    <col min="11" max="11" width="4.140625" style="16" bestFit="1" customWidth="1"/>
    <col min="12" max="12" width="9.140625" style="16"/>
    <col min="13" max="13" width="5.28515625" style="16" bestFit="1" customWidth="1"/>
    <col min="14" max="14" width="7.28515625" style="16" bestFit="1" customWidth="1"/>
    <col min="15" max="15" width="8.28515625" style="16" bestFit="1" customWidth="1"/>
    <col min="16" max="16" width="4.140625" style="16" bestFit="1" customWidth="1"/>
    <col min="17" max="17" width="9.140625" style="16"/>
    <col min="18" max="18" width="5.28515625" style="16" bestFit="1" customWidth="1"/>
    <col min="19" max="19" width="7.28515625" style="16" bestFit="1" customWidth="1"/>
    <col min="20" max="20" width="9.28515625" style="16" bestFit="1" customWidth="1"/>
    <col min="21" max="21" width="4.140625" style="16" bestFit="1" customWidth="1"/>
    <col min="22" max="22" width="9.140625" style="16"/>
    <col min="23" max="23" width="5.28515625" style="16" bestFit="1" customWidth="1"/>
    <col min="24" max="24" width="8.28515625" style="16" bestFit="1" customWidth="1"/>
    <col min="25" max="25" width="9.28515625" style="16" bestFit="1" customWidth="1"/>
    <col min="26" max="26" width="4.140625" style="16" bestFit="1" customWidth="1"/>
    <col min="27" max="27" width="9.140625" style="16"/>
    <col min="28" max="28" width="5.28515625" style="16" bestFit="1" customWidth="1"/>
    <col min="29" max="29" width="8.28515625" style="16" bestFit="1" customWidth="1"/>
    <col min="30" max="30" width="9.28515625" style="16" bestFit="1" customWidth="1"/>
    <col min="31" max="31" width="4.140625" style="16" bestFit="1" customWidth="1"/>
    <col min="32" max="16384" width="9.140625" style="16"/>
  </cols>
  <sheetData>
    <row r="1" spans="1:31" x14ac:dyDescent="0.25">
      <c r="A1" s="16" t="s">
        <v>16</v>
      </c>
    </row>
    <row r="3" spans="1:31" x14ac:dyDescent="0.25">
      <c r="H3" s="31" t="s">
        <v>76</v>
      </c>
      <c r="I3" s="31"/>
      <c r="J3" s="31"/>
      <c r="K3" s="31"/>
      <c r="M3" s="31" t="s">
        <v>77</v>
      </c>
      <c r="N3" s="31"/>
      <c r="O3" s="31"/>
      <c r="P3" s="31"/>
      <c r="R3" s="31" t="s">
        <v>78</v>
      </c>
      <c r="S3" s="31"/>
      <c r="T3" s="31"/>
      <c r="U3" s="31"/>
      <c r="W3" s="31" t="s">
        <v>79</v>
      </c>
      <c r="X3" s="31"/>
      <c r="Y3" s="31"/>
      <c r="Z3" s="31"/>
      <c r="AB3" s="31" t="s">
        <v>80</v>
      </c>
      <c r="AC3" s="31"/>
      <c r="AD3" s="31"/>
      <c r="AE3" s="31"/>
    </row>
    <row r="4" spans="1:31" ht="30" x14ac:dyDescent="0.25">
      <c r="A4" s="16" t="s">
        <v>0</v>
      </c>
      <c r="B4" s="16" t="s">
        <v>1</v>
      </c>
      <c r="C4" s="18" t="s">
        <v>73</v>
      </c>
      <c r="D4" s="18" t="s">
        <v>74</v>
      </c>
      <c r="E4" s="18"/>
      <c r="F4" s="19" t="s">
        <v>68</v>
      </c>
      <c r="H4" s="20" t="s">
        <v>69</v>
      </c>
      <c r="I4" s="21" t="s">
        <v>70</v>
      </c>
      <c r="J4" s="21" t="s">
        <v>71</v>
      </c>
      <c r="K4" s="21" t="s">
        <v>72</v>
      </c>
      <c r="M4" s="20" t="s">
        <v>69</v>
      </c>
      <c r="N4" s="21" t="s">
        <v>70</v>
      </c>
      <c r="O4" s="21" t="s">
        <v>71</v>
      </c>
      <c r="P4" s="21" t="s">
        <v>72</v>
      </c>
      <c r="R4" s="20" t="s">
        <v>69</v>
      </c>
      <c r="S4" s="21" t="s">
        <v>70</v>
      </c>
      <c r="T4" s="21" t="s">
        <v>71</v>
      </c>
      <c r="U4" s="21" t="s">
        <v>72</v>
      </c>
      <c r="W4" s="20" t="s">
        <v>69</v>
      </c>
      <c r="X4" s="21" t="s">
        <v>70</v>
      </c>
      <c r="Y4" s="21" t="s">
        <v>71</v>
      </c>
      <c r="Z4" s="21" t="s">
        <v>72</v>
      </c>
      <c r="AB4" s="20" t="s">
        <v>69</v>
      </c>
      <c r="AC4" s="21" t="s">
        <v>70</v>
      </c>
      <c r="AD4" s="21" t="s">
        <v>71</v>
      </c>
      <c r="AE4" s="21" t="s">
        <v>72</v>
      </c>
    </row>
    <row r="5" spans="1:31" x14ac:dyDescent="0.25">
      <c r="A5" s="16" t="s">
        <v>3</v>
      </c>
      <c r="B5" s="16">
        <v>2</v>
      </c>
      <c r="C5" s="22">
        <v>11634</v>
      </c>
      <c r="D5" s="22">
        <f>B5*C5</f>
        <v>23268</v>
      </c>
      <c r="E5" s="22"/>
      <c r="F5" s="18">
        <v>25</v>
      </c>
      <c r="H5" s="23">
        <v>20</v>
      </c>
      <c r="I5" s="23">
        <f t="shared" ref="I5:I33" si="0">F5*H5</f>
        <v>500</v>
      </c>
      <c r="J5" s="24">
        <f>I5*12</f>
        <v>6000</v>
      </c>
      <c r="K5" s="25">
        <f>$D$13/J5</f>
        <v>7.6937850000000001</v>
      </c>
      <c r="M5" s="23">
        <v>25</v>
      </c>
      <c r="N5" s="23">
        <f t="shared" ref="N5:N33" si="1">$F5*M5</f>
        <v>625</v>
      </c>
      <c r="O5" s="24">
        <f>N5*12</f>
        <v>7500</v>
      </c>
      <c r="P5" s="25">
        <f>$D$13/O5</f>
        <v>6.1550279999999997</v>
      </c>
      <c r="R5" s="23">
        <v>30</v>
      </c>
      <c r="S5" s="23">
        <f t="shared" ref="S5:S33" si="2">$F5*R5</f>
        <v>750</v>
      </c>
      <c r="T5" s="24">
        <f>S5*12</f>
        <v>9000</v>
      </c>
      <c r="U5" s="25">
        <f>$D$13/T5</f>
        <v>5.1291899999999995</v>
      </c>
      <c r="W5" s="23">
        <v>35</v>
      </c>
      <c r="X5" s="23">
        <f t="shared" ref="X5:X33" si="3">$F5*W5</f>
        <v>875</v>
      </c>
      <c r="Y5" s="24">
        <f>X5*12</f>
        <v>10500</v>
      </c>
      <c r="Z5" s="25">
        <f>$D$13/Y5</f>
        <v>4.3964485714285715</v>
      </c>
      <c r="AB5" s="23">
        <v>40</v>
      </c>
      <c r="AC5" s="23">
        <f t="shared" ref="AC5:AC33" si="4">$F5*AB5</f>
        <v>1000</v>
      </c>
      <c r="AD5" s="24">
        <f>AC5*12</f>
        <v>12000</v>
      </c>
      <c r="AE5" s="25">
        <f>$D$13/AD5</f>
        <v>3.8468925</v>
      </c>
    </row>
    <row r="6" spans="1:31" x14ac:dyDescent="0.25">
      <c r="A6" s="16" t="s">
        <v>4</v>
      </c>
      <c r="B6" s="16">
        <v>2</v>
      </c>
      <c r="C6" s="22">
        <v>277</v>
      </c>
      <c r="D6" s="22">
        <f t="shared" ref="D6:D12" si="5">B6*C6</f>
        <v>554</v>
      </c>
      <c r="E6" s="22"/>
      <c r="F6" s="18">
        <v>30</v>
      </c>
      <c r="H6" s="23">
        <v>20</v>
      </c>
      <c r="I6" s="23">
        <f t="shared" si="0"/>
        <v>600</v>
      </c>
      <c r="J6" s="24">
        <f t="shared" ref="J6:J7" si="6">I6*12</f>
        <v>7200</v>
      </c>
      <c r="K6" s="25">
        <f t="shared" ref="K6:K7" si="7">$D$13/J6</f>
        <v>6.4114874999999998</v>
      </c>
      <c r="M6" s="23">
        <v>25</v>
      </c>
      <c r="N6" s="23">
        <f t="shared" si="1"/>
        <v>750</v>
      </c>
      <c r="O6" s="24">
        <f t="shared" ref="O6:O7" si="8">N6*12</f>
        <v>9000</v>
      </c>
      <c r="P6" s="25">
        <f t="shared" ref="P6:P7" si="9">$D$13/O6</f>
        <v>5.1291899999999995</v>
      </c>
      <c r="R6" s="23">
        <v>30</v>
      </c>
      <c r="S6" s="23">
        <f t="shared" si="2"/>
        <v>900</v>
      </c>
      <c r="T6" s="24">
        <f t="shared" ref="T6:T7" si="10">S6*12</f>
        <v>10800</v>
      </c>
      <c r="U6" s="25">
        <f t="shared" ref="U6:U7" si="11">$D$13/T6</f>
        <v>4.2743250000000002</v>
      </c>
      <c r="W6" s="23">
        <v>35</v>
      </c>
      <c r="X6" s="23">
        <f t="shared" si="3"/>
        <v>1050</v>
      </c>
      <c r="Y6" s="24">
        <f t="shared" ref="Y6:Y7" si="12">X6*12</f>
        <v>12600</v>
      </c>
      <c r="Z6" s="25">
        <f t="shared" ref="Z6:Z7" si="13">$D$13/Y6</f>
        <v>3.6637071428571426</v>
      </c>
      <c r="AB6" s="23">
        <v>40</v>
      </c>
      <c r="AC6" s="23">
        <f t="shared" si="4"/>
        <v>1200</v>
      </c>
      <c r="AD6" s="24">
        <f t="shared" ref="AD6:AD7" si="14">AC6*12</f>
        <v>14400</v>
      </c>
      <c r="AE6" s="25">
        <f t="shared" ref="AE6:AE7" si="15">$D$13/AD6</f>
        <v>3.2057437499999999</v>
      </c>
    </row>
    <row r="7" spans="1:31" x14ac:dyDescent="0.25">
      <c r="A7" s="16" t="s">
        <v>38</v>
      </c>
      <c r="B7" s="16">
        <v>1</v>
      </c>
      <c r="C7" s="22">
        <v>14500</v>
      </c>
      <c r="D7" s="22">
        <f t="shared" si="5"/>
        <v>14500</v>
      </c>
      <c r="E7" s="22"/>
      <c r="F7" s="18">
        <v>40</v>
      </c>
      <c r="H7" s="23">
        <v>20</v>
      </c>
      <c r="I7" s="23">
        <f t="shared" si="0"/>
        <v>800</v>
      </c>
      <c r="J7" s="24">
        <f t="shared" si="6"/>
        <v>9600</v>
      </c>
      <c r="K7" s="25">
        <f t="shared" si="7"/>
        <v>4.8086156249999998</v>
      </c>
      <c r="M7" s="23">
        <v>25</v>
      </c>
      <c r="N7" s="23">
        <f t="shared" si="1"/>
        <v>1000</v>
      </c>
      <c r="O7" s="24">
        <f t="shared" si="8"/>
        <v>12000</v>
      </c>
      <c r="P7" s="25">
        <f t="shared" si="9"/>
        <v>3.8468925</v>
      </c>
      <c r="R7" s="23">
        <v>30</v>
      </c>
      <c r="S7" s="23">
        <f t="shared" si="2"/>
        <v>1200</v>
      </c>
      <c r="T7" s="24">
        <f t="shared" si="10"/>
        <v>14400</v>
      </c>
      <c r="U7" s="25">
        <f t="shared" si="11"/>
        <v>3.2057437499999999</v>
      </c>
      <c r="W7" s="23">
        <v>35</v>
      </c>
      <c r="X7" s="23">
        <f t="shared" si="3"/>
        <v>1400</v>
      </c>
      <c r="Y7" s="24">
        <f t="shared" si="12"/>
        <v>16800</v>
      </c>
      <c r="Z7" s="25">
        <f t="shared" si="13"/>
        <v>2.7477803571428572</v>
      </c>
      <c r="AB7" s="23">
        <v>40</v>
      </c>
      <c r="AC7" s="23">
        <f t="shared" si="4"/>
        <v>1600</v>
      </c>
      <c r="AD7" s="24">
        <f t="shared" si="14"/>
        <v>19200</v>
      </c>
      <c r="AE7" s="25">
        <f t="shared" si="15"/>
        <v>2.4043078124999999</v>
      </c>
    </row>
    <row r="8" spans="1:31" x14ac:dyDescent="0.25">
      <c r="A8" s="16" t="s">
        <v>58</v>
      </c>
      <c r="B8" s="16">
        <v>2</v>
      </c>
      <c r="C8" s="22">
        <v>320</v>
      </c>
      <c r="D8" s="22">
        <f t="shared" si="5"/>
        <v>640</v>
      </c>
      <c r="E8" s="22"/>
      <c r="F8" s="18">
        <v>50</v>
      </c>
      <c r="H8" s="23">
        <v>20</v>
      </c>
      <c r="I8" s="23">
        <f t="shared" si="0"/>
        <v>1000</v>
      </c>
      <c r="J8" s="24">
        <f>I8*12</f>
        <v>12000</v>
      </c>
      <c r="K8" s="25">
        <f>$D$13/J8</f>
        <v>3.8468925</v>
      </c>
      <c r="M8" s="23">
        <v>25</v>
      </c>
      <c r="N8" s="23">
        <f t="shared" si="1"/>
        <v>1250</v>
      </c>
      <c r="O8" s="24">
        <f>N8*12</f>
        <v>15000</v>
      </c>
      <c r="P8" s="25">
        <f>$D$13/O8</f>
        <v>3.0775139999999999</v>
      </c>
      <c r="R8" s="23">
        <v>30</v>
      </c>
      <c r="S8" s="23">
        <f t="shared" si="2"/>
        <v>1500</v>
      </c>
      <c r="T8" s="24">
        <f>S8*12</f>
        <v>18000</v>
      </c>
      <c r="U8" s="25">
        <f>$D$13/T8</f>
        <v>2.5645949999999997</v>
      </c>
      <c r="W8" s="23">
        <v>35</v>
      </c>
      <c r="X8" s="23">
        <f t="shared" si="3"/>
        <v>1750</v>
      </c>
      <c r="Y8" s="24">
        <f>X8*12</f>
        <v>21000</v>
      </c>
      <c r="Z8" s="25">
        <f>$D$13/Y8</f>
        <v>2.1982242857142857</v>
      </c>
      <c r="AB8" s="23">
        <v>40</v>
      </c>
      <c r="AC8" s="23">
        <f t="shared" si="4"/>
        <v>2000</v>
      </c>
      <c r="AD8" s="24">
        <f>AC8*12</f>
        <v>24000</v>
      </c>
      <c r="AE8" s="25">
        <f>$D$13/AD8</f>
        <v>1.92344625</v>
      </c>
    </row>
    <row r="9" spans="1:31" x14ac:dyDescent="0.25">
      <c r="A9" s="16" t="s">
        <v>65</v>
      </c>
      <c r="B9" s="16">
        <v>1</v>
      </c>
      <c r="C9" s="22">
        <v>3500</v>
      </c>
      <c r="D9" s="22">
        <f t="shared" si="5"/>
        <v>3500</v>
      </c>
      <c r="E9" s="22"/>
      <c r="F9" s="18">
        <v>60</v>
      </c>
      <c r="H9" s="23">
        <v>20</v>
      </c>
      <c r="I9" s="23">
        <f t="shared" si="0"/>
        <v>1200</v>
      </c>
      <c r="J9" s="24">
        <f t="shared" ref="J9:J33" si="16">I9*12</f>
        <v>14400</v>
      </c>
      <c r="K9" s="25">
        <f t="shared" ref="K9:K33" si="17">$D$13/J9</f>
        <v>3.2057437499999999</v>
      </c>
      <c r="M9" s="23">
        <v>25</v>
      </c>
      <c r="N9" s="23">
        <f t="shared" si="1"/>
        <v>1500</v>
      </c>
      <c r="O9" s="24">
        <f t="shared" ref="O9:O13" si="18">N9*12</f>
        <v>18000</v>
      </c>
      <c r="P9" s="25">
        <f t="shared" ref="P9:P33" si="19">$D$13/O9</f>
        <v>2.5645949999999997</v>
      </c>
      <c r="R9" s="23">
        <v>30</v>
      </c>
      <c r="S9" s="23">
        <f t="shared" si="2"/>
        <v>1800</v>
      </c>
      <c r="T9" s="24">
        <f t="shared" ref="T9:T13" si="20">S9*12</f>
        <v>21600</v>
      </c>
      <c r="U9" s="25">
        <f t="shared" ref="U9:U33" si="21">$D$13/T9</f>
        <v>2.1371625000000001</v>
      </c>
      <c r="W9" s="23">
        <v>35</v>
      </c>
      <c r="X9" s="23">
        <f t="shared" si="3"/>
        <v>2100</v>
      </c>
      <c r="Y9" s="24">
        <f t="shared" ref="Y9:Y13" si="22">X9*12</f>
        <v>25200</v>
      </c>
      <c r="Z9" s="25">
        <f t="shared" ref="Z9:Z33" si="23">$D$13/Y9</f>
        <v>1.8318535714285713</v>
      </c>
      <c r="AB9" s="23">
        <v>40</v>
      </c>
      <c r="AC9" s="23">
        <f t="shared" si="4"/>
        <v>2400</v>
      </c>
      <c r="AD9" s="24">
        <f t="shared" ref="AD9:AD13" si="24">AC9*12</f>
        <v>28800</v>
      </c>
      <c r="AE9" s="25">
        <f t="shared" ref="AE9:AE33" si="25">$D$13/AD9</f>
        <v>1.6028718749999999</v>
      </c>
    </row>
    <row r="10" spans="1:31" x14ac:dyDescent="0.25">
      <c r="A10" s="16" t="s">
        <v>5</v>
      </c>
      <c r="B10" s="16">
        <v>2</v>
      </c>
      <c r="C10" s="22">
        <v>1366.5</v>
      </c>
      <c r="D10" s="22">
        <f t="shared" si="5"/>
        <v>2733</v>
      </c>
      <c r="E10" s="22"/>
      <c r="F10" s="18">
        <v>70</v>
      </c>
      <c r="H10" s="23">
        <v>20</v>
      </c>
      <c r="I10" s="23">
        <f t="shared" si="0"/>
        <v>1400</v>
      </c>
      <c r="J10" s="24">
        <f t="shared" si="16"/>
        <v>16800</v>
      </c>
      <c r="K10" s="25">
        <f t="shared" si="17"/>
        <v>2.7477803571428572</v>
      </c>
      <c r="M10" s="23">
        <v>25</v>
      </c>
      <c r="N10" s="23">
        <f t="shared" si="1"/>
        <v>1750</v>
      </c>
      <c r="O10" s="24">
        <f t="shared" si="18"/>
        <v>21000</v>
      </c>
      <c r="P10" s="25">
        <f t="shared" si="19"/>
        <v>2.1982242857142857</v>
      </c>
      <c r="R10" s="23">
        <v>30</v>
      </c>
      <c r="S10" s="23">
        <f t="shared" si="2"/>
        <v>2100</v>
      </c>
      <c r="T10" s="24">
        <f t="shared" si="20"/>
        <v>25200</v>
      </c>
      <c r="U10" s="25">
        <f t="shared" si="21"/>
        <v>1.8318535714285713</v>
      </c>
      <c r="W10" s="23">
        <v>35</v>
      </c>
      <c r="X10" s="23">
        <f t="shared" si="3"/>
        <v>2450</v>
      </c>
      <c r="Y10" s="24">
        <f t="shared" si="22"/>
        <v>29400</v>
      </c>
      <c r="Z10" s="25">
        <f t="shared" si="23"/>
        <v>1.5701602040816327</v>
      </c>
      <c r="AB10" s="23">
        <v>40</v>
      </c>
      <c r="AC10" s="23">
        <f t="shared" si="4"/>
        <v>2800</v>
      </c>
      <c r="AD10" s="24">
        <f t="shared" si="24"/>
        <v>33600</v>
      </c>
      <c r="AE10" s="25">
        <f t="shared" si="25"/>
        <v>1.3738901785714286</v>
      </c>
    </row>
    <row r="11" spans="1:31" x14ac:dyDescent="0.25">
      <c r="A11" s="16" t="s">
        <v>6</v>
      </c>
      <c r="B11" s="16">
        <v>1</v>
      </c>
      <c r="C11" s="22">
        <v>914.87</v>
      </c>
      <c r="D11" s="22">
        <f t="shared" si="5"/>
        <v>914.87</v>
      </c>
      <c r="E11" s="22"/>
      <c r="F11" s="18">
        <v>80</v>
      </c>
      <c r="H11" s="23">
        <v>20</v>
      </c>
      <c r="I11" s="23">
        <f t="shared" si="0"/>
        <v>1600</v>
      </c>
      <c r="J11" s="24">
        <f t="shared" si="16"/>
        <v>19200</v>
      </c>
      <c r="K11" s="25">
        <f t="shared" si="17"/>
        <v>2.4043078124999999</v>
      </c>
      <c r="M11" s="23">
        <v>25</v>
      </c>
      <c r="N11" s="23">
        <f t="shared" si="1"/>
        <v>2000</v>
      </c>
      <c r="O11" s="24">
        <f t="shared" si="18"/>
        <v>24000</v>
      </c>
      <c r="P11" s="25">
        <f t="shared" si="19"/>
        <v>1.92344625</v>
      </c>
      <c r="R11" s="23">
        <v>30</v>
      </c>
      <c r="S11" s="23">
        <f t="shared" si="2"/>
        <v>2400</v>
      </c>
      <c r="T11" s="24">
        <f t="shared" si="20"/>
        <v>28800</v>
      </c>
      <c r="U11" s="25">
        <f t="shared" si="21"/>
        <v>1.6028718749999999</v>
      </c>
      <c r="W11" s="23">
        <v>35</v>
      </c>
      <c r="X11" s="23">
        <f t="shared" si="3"/>
        <v>2800</v>
      </c>
      <c r="Y11" s="24">
        <f t="shared" si="22"/>
        <v>33600</v>
      </c>
      <c r="Z11" s="25">
        <f t="shared" si="23"/>
        <v>1.3738901785714286</v>
      </c>
      <c r="AB11" s="23">
        <v>40</v>
      </c>
      <c r="AC11" s="23">
        <f t="shared" si="4"/>
        <v>3200</v>
      </c>
      <c r="AD11" s="24">
        <f t="shared" si="24"/>
        <v>38400</v>
      </c>
      <c r="AE11" s="25">
        <f t="shared" si="25"/>
        <v>1.20215390625</v>
      </c>
    </row>
    <row r="12" spans="1:31" ht="15.75" thickBot="1" x14ac:dyDescent="0.3">
      <c r="A12" s="26" t="s">
        <v>7</v>
      </c>
      <c r="B12" s="26">
        <v>2</v>
      </c>
      <c r="C12" s="27">
        <v>26.42</v>
      </c>
      <c r="D12" s="27">
        <f t="shared" si="5"/>
        <v>52.84</v>
      </c>
      <c r="E12" s="28"/>
      <c r="F12" s="18">
        <v>90</v>
      </c>
      <c r="H12" s="23">
        <v>20</v>
      </c>
      <c r="I12" s="23">
        <f t="shared" si="0"/>
        <v>1800</v>
      </c>
      <c r="J12" s="24">
        <f t="shared" si="16"/>
        <v>21600</v>
      </c>
      <c r="K12" s="25">
        <f t="shared" si="17"/>
        <v>2.1371625000000001</v>
      </c>
      <c r="M12" s="23">
        <v>25</v>
      </c>
      <c r="N12" s="23">
        <f t="shared" si="1"/>
        <v>2250</v>
      </c>
      <c r="O12" s="24">
        <f t="shared" si="18"/>
        <v>27000</v>
      </c>
      <c r="P12" s="25">
        <f t="shared" si="19"/>
        <v>1.70973</v>
      </c>
      <c r="R12" s="23">
        <v>30</v>
      </c>
      <c r="S12" s="23">
        <f t="shared" si="2"/>
        <v>2700</v>
      </c>
      <c r="T12" s="24">
        <f t="shared" si="20"/>
        <v>32400</v>
      </c>
      <c r="U12" s="25">
        <f t="shared" si="21"/>
        <v>1.4247749999999999</v>
      </c>
      <c r="W12" s="23">
        <v>35</v>
      </c>
      <c r="X12" s="23">
        <f t="shared" si="3"/>
        <v>3150</v>
      </c>
      <c r="Y12" s="24">
        <f t="shared" si="22"/>
        <v>37800</v>
      </c>
      <c r="Z12" s="25">
        <f t="shared" si="23"/>
        <v>1.2212357142857142</v>
      </c>
      <c r="AB12" s="23">
        <v>40</v>
      </c>
      <c r="AC12" s="23">
        <f t="shared" si="4"/>
        <v>3600</v>
      </c>
      <c r="AD12" s="24">
        <f t="shared" si="24"/>
        <v>43200</v>
      </c>
      <c r="AE12" s="25">
        <f t="shared" si="25"/>
        <v>1.06858125</v>
      </c>
    </row>
    <row r="13" spans="1:31" ht="15.75" thickTop="1" x14ac:dyDescent="0.25">
      <c r="A13" s="32" t="s">
        <v>75</v>
      </c>
      <c r="B13" s="33" t="s">
        <v>13</v>
      </c>
      <c r="C13" s="22"/>
      <c r="D13" s="30">
        <f>SUM(D5:D12)</f>
        <v>46162.71</v>
      </c>
      <c r="E13" s="30"/>
      <c r="F13" s="18">
        <v>100</v>
      </c>
      <c r="H13" s="23">
        <v>20</v>
      </c>
      <c r="I13" s="23">
        <f t="shared" si="0"/>
        <v>2000</v>
      </c>
      <c r="J13" s="24">
        <f t="shared" si="16"/>
        <v>24000</v>
      </c>
      <c r="K13" s="25">
        <f t="shared" si="17"/>
        <v>1.92344625</v>
      </c>
      <c r="M13" s="23">
        <v>25</v>
      </c>
      <c r="N13" s="23">
        <f t="shared" si="1"/>
        <v>2500</v>
      </c>
      <c r="O13" s="24">
        <f t="shared" si="18"/>
        <v>30000</v>
      </c>
      <c r="P13" s="25">
        <f t="shared" si="19"/>
        <v>1.5387569999999999</v>
      </c>
      <c r="R13" s="23">
        <v>30</v>
      </c>
      <c r="S13" s="23">
        <f t="shared" si="2"/>
        <v>3000</v>
      </c>
      <c r="T13" s="24">
        <f t="shared" si="20"/>
        <v>36000</v>
      </c>
      <c r="U13" s="25">
        <f t="shared" si="21"/>
        <v>1.2822974999999999</v>
      </c>
      <c r="W13" s="23">
        <v>35</v>
      </c>
      <c r="X13" s="23">
        <f t="shared" si="3"/>
        <v>3500</v>
      </c>
      <c r="Y13" s="24">
        <f t="shared" si="22"/>
        <v>42000</v>
      </c>
      <c r="Z13" s="25">
        <f t="shared" si="23"/>
        <v>1.0991121428571429</v>
      </c>
      <c r="AB13" s="23">
        <v>40</v>
      </c>
      <c r="AC13" s="23">
        <f t="shared" si="4"/>
        <v>4000</v>
      </c>
      <c r="AD13" s="24">
        <f t="shared" si="24"/>
        <v>48000</v>
      </c>
      <c r="AE13" s="25">
        <f t="shared" si="25"/>
        <v>0.96172312500000001</v>
      </c>
    </row>
    <row r="14" spans="1:31" x14ac:dyDescent="0.25">
      <c r="F14" s="18">
        <v>110</v>
      </c>
      <c r="H14" s="23">
        <v>20</v>
      </c>
      <c r="I14" s="23">
        <f t="shared" si="0"/>
        <v>2200</v>
      </c>
      <c r="J14" s="24">
        <f>I14*12</f>
        <v>26400</v>
      </c>
      <c r="K14" s="25">
        <f t="shared" si="17"/>
        <v>1.7485875</v>
      </c>
      <c r="M14" s="23">
        <v>25</v>
      </c>
      <c r="N14" s="23">
        <f t="shared" si="1"/>
        <v>2750</v>
      </c>
      <c r="O14" s="24">
        <f>N14*12</f>
        <v>33000</v>
      </c>
      <c r="P14" s="25">
        <f t="shared" si="19"/>
        <v>1.3988700000000001</v>
      </c>
      <c r="R14" s="23">
        <v>30</v>
      </c>
      <c r="S14" s="23">
        <f t="shared" si="2"/>
        <v>3300</v>
      </c>
      <c r="T14" s="24">
        <f>S14*12</f>
        <v>39600</v>
      </c>
      <c r="U14" s="25">
        <f t="shared" si="21"/>
        <v>1.1657249999999999</v>
      </c>
      <c r="W14" s="23">
        <v>35</v>
      </c>
      <c r="X14" s="23">
        <f t="shared" si="3"/>
        <v>3850</v>
      </c>
      <c r="Y14" s="24">
        <f>X14*12</f>
        <v>46200</v>
      </c>
      <c r="Z14" s="25">
        <f t="shared" si="23"/>
        <v>0.9991928571428571</v>
      </c>
      <c r="AB14" s="23">
        <v>40</v>
      </c>
      <c r="AC14" s="23">
        <f t="shared" si="4"/>
        <v>4400</v>
      </c>
      <c r="AD14" s="24">
        <f>AC14*12</f>
        <v>52800</v>
      </c>
      <c r="AE14" s="25">
        <f t="shared" si="25"/>
        <v>0.87429374999999998</v>
      </c>
    </row>
    <row r="15" spans="1:31" x14ac:dyDescent="0.25">
      <c r="F15" s="18">
        <v>120</v>
      </c>
      <c r="H15" s="23">
        <v>20</v>
      </c>
      <c r="I15" s="23">
        <f t="shared" si="0"/>
        <v>2400</v>
      </c>
      <c r="J15" s="24">
        <f t="shared" si="16"/>
        <v>28800</v>
      </c>
      <c r="K15" s="25">
        <f t="shared" si="17"/>
        <v>1.6028718749999999</v>
      </c>
      <c r="M15" s="23">
        <v>25</v>
      </c>
      <c r="N15" s="23">
        <f t="shared" si="1"/>
        <v>3000</v>
      </c>
      <c r="O15" s="24">
        <f t="shared" ref="O15:O33" si="26">N15*12</f>
        <v>36000</v>
      </c>
      <c r="P15" s="25">
        <f t="shared" si="19"/>
        <v>1.2822974999999999</v>
      </c>
      <c r="R15" s="23">
        <v>30</v>
      </c>
      <c r="S15" s="23">
        <f t="shared" si="2"/>
        <v>3600</v>
      </c>
      <c r="T15" s="24">
        <f t="shared" ref="T15:T33" si="27">S15*12</f>
        <v>43200</v>
      </c>
      <c r="U15" s="25">
        <f t="shared" si="21"/>
        <v>1.06858125</v>
      </c>
      <c r="W15" s="23">
        <v>35</v>
      </c>
      <c r="X15" s="23">
        <f t="shared" si="3"/>
        <v>4200</v>
      </c>
      <c r="Y15" s="24">
        <f t="shared" ref="Y15:Y33" si="28">X15*12</f>
        <v>50400</v>
      </c>
      <c r="Z15" s="25">
        <f t="shared" si="23"/>
        <v>0.91592678571428565</v>
      </c>
      <c r="AB15" s="23">
        <v>40</v>
      </c>
      <c r="AC15" s="23">
        <f t="shared" si="4"/>
        <v>4800</v>
      </c>
      <c r="AD15" s="24">
        <f t="shared" ref="AD15:AD33" si="29">AC15*12</f>
        <v>57600</v>
      </c>
      <c r="AE15" s="25">
        <f t="shared" si="25"/>
        <v>0.80143593749999997</v>
      </c>
    </row>
    <row r="16" spans="1:31" x14ac:dyDescent="0.25">
      <c r="A16" s="16" t="s">
        <v>81</v>
      </c>
      <c r="D16" s="16">
        <v>83</v>
      </c>
      <c r="F16" s="18">
        <v>130</v>
      </c>
      <c r="H16" s="23">
        <v>20</v>
      </c>
      <c r="I16" s="23">
        <f t="shared" si="0"/>
        <v>2600</v>
      </c>
      <c r="J16" s="24">
        <f t="shared" si="16"/>
        <v>31200</v>
      </c>
      <c r="K16" s="25">
        <f t="shared" si="17"/>
        <v>1.4795740384615383</v>
      </c>
      <c r="M16" s="23">
        <v>25</v>
      </c>
      <c r="N16" s="23">
        <f t="shared" si="1"/>
        <v>3250</v>
      </c>
      <c r="O16" s="24">
        <f t="shared" si="26"/>
        <v>39000</v>
      </c>
      <c r="P16" s="25">
        <f t="shared" si="19"/>
        <v>1.1836592307692309</v>
      </c>
      <c r="R16" s="23">
        <v>30</v>
      </c>
      <c r="S16" s="23">
        <f t="shared" si="2"/>
        <v>3900</v>
      </c>
      <c r="T16" s="24">
        <f t="shared" si="27"/>
        <v>46800</v>
      </c>
      <c r="U16" s="25">
        <f t="shared" si="21"/>
        <v>0.98638269230769227</v>
      </c>
      <c r="W16" s="23">
        <v>35</v>
      </c>
      <c r="X16" s="23">
        <f t="shared" si="3"/>
        <v>4550</v>
      </c>
      <c r="Y16" s="24">
        <f t="shared" si="28"/>
        <v>54600</v>
      </c>
      <c r="Z16" s="25">
        <f t="shared" si="23"/>
        <v>0.84547087912087915</v>
      </c>
      <c r="AB16" s="23">
        <v>40</v>
      </c>
      <c r="AC16" s="23">
        <f t="shared" si="4"/>
        <v>5200</v>
      </c>
      <c r="AD16" s="24">
        <f t="shared" si="29"/>
        <v>62400</v>
      </c>
      <c r="AE16" s="25">
        <f t="shared" si="25"/>
        <v>0.73978701923076917</v>
      </c>
    </row>
    <row r="17" spans="1:31" x14ac:dyDescent="0.25">
      <c r="A17" s="16" t="s">
        <v>82</v>
      </c>
      <c r="D17" s="16">
        <f>ROUNDUP(D16*60%,0)</f>
        <v>50</v>
      </c>
      <c r="F17" s="18">
        <v>140</v>
      </c>
      <c r="H17" s="23">
        <v>20</v>
      </c>
      <c r="I17" s="23">
        <f t="shared" si="0"/>
        <v>2800</v>
      </c>
      <c r="J17" s="24">
        <f t="shared" si="16"/>
        <v>33600</v>
      </c>
      <c r="K17" s="25">
        <f t="shared" si="17"/>
        <v>1.3738901785714286</v>
      </c>
      <c r="M17" s="23">
        <v>25</v>
      </c>
      <c r="N17" s="23">
        <f t="shared" si="1"/>
        <v>3500</v>
      </c>
      <c r="O17" s="24">
        <f t="shared" si="26"/>
        <v>42000</v>
      </c>
      <c r="P17" s="25">
        <f t="shared" si="19"/>
        <v>1.0991121428571429</v>
      </c>
      <c r="R17" s="23">
        <v>30</v>
      </c>
      <c r="S17" s="23">
        <f t="shared" si="2"/>
        <v>4200</v>
      </c>
      <c r="T17" s="24">
        <f t="shared" si="27"/>
        <v>50400</v>
      </c>
      <c r="U17" s="25">
        <f t="shared" si="21"/>
        <v>0.91592678571428565</v>
      </c>
      <c r="W17" s="23">
        <v>35</v>
      </c>
      <c r="X17" s="23">
        <f t="shared" si="3"/>
        <v>4900</v>
      </c>
      <c r="Y17" s="24">
        <f t="shared" si="28"/>
        <v>58800</v>
      </c>
      <c r="Z17" s="25">
        <f t="shared" si="23"/>
        <v>0.78508010204081635</v>
      </c>
      <c r="AB17" s="23">
        <v>40</v>
      </c>
      <c r="AC17" s="23">
        <f t="shared" si="4"/>
        <v>5600</v>
      </c>
      <c r="AD17" s="24">
        <f t="shared" si="29"/>
        <v>67200</v>
      </c>
      <c r="AE17" s="25">
        <f t="shared" si="25"/>
        <v>0.68694508928571429</v>
      </c>
    </row>
    <row r="18" spans="1:31" x14ac:dyDescent="0.25">
      <c r="F18" s="18">
        <v>150</v>
      </c>
      <c r="H18" s="23">
        <v>20</v>
      </c>
      <c r="I18" s="23">
        <f t="shared" si="0"/>
        <v>3000</v>
      </c>
      <c r="J18" s="24">
        <f t="shared" si="16"/>
        <v>36000</v>
      </c>
      <c r="K18" s="25">
        <f t="shared" si="17"/>
        <v>1.2822974999999999</v>
      </c>
      <c r="M18" s="23">
        <v>25</v>
      </c>
      <c r="N18" s="23">
        <f t="shared" si="1"/>
        <v>3750</v>
      </c>
      <c r="O18" s="24">
        <f t="shared" si="26"/>
        <v>45000</v>
      </c>
      <c r="P18" s="25">
        <f t="shared" si="19"/>
        <v>1.025838</v>
      </c>
      <c r="R18" s="23">
        <v>30</v>
      </c>
      <c r="S18" s="23">
        <f t="shared" si="2"/>
        <v>4500</v>
      </c>
      <c r="T18" s="24">
        <f t="shared" si="27"/>
        <v>54000</v>
      </c>
      <c r="U18" s="25">
        <f t="shared" si="21"/>
        <v>0.85486499999999999</v>
      </c>
      <c r="W18" s="23">
        <v>35</v>
      </c>
      <c r="X18" s="23">
        <f t="shared" si="3"/>
        <v>5250</v>
      </c>
      <c r="Y18" s="24">
        <f t="shared" si="28"/>
        <v>63000</v>
      </c>
      <c r="Z18" s="25">
        <f t="shared" si="23"/>
        <v>0.73274142857142854</v>
      </c>
      <c r="AB18" s="23">
        <v>40</v>
      </c>
      <c r="AC18" s="23">
        <f t="shared" si="4"/>
        <v>6000</v>
      </c>
      <c r="AD18" s="24">
        <f t="shared" si="29"/>
        <v>72000</v>
      </c>
      <c r="AE18" s="25">
        <f t="shared" si="25"/>
        <v>0.64114874999999993</v>
      </c>
    </row>
    <row r="19" spans="1:31" x14ac:dyDescent="0.25">
      <c r="F19" s="18">
        <v>160</v>
      </c>
      <c r="H19" s="23">
        <v>20</v>
      </c>
      <c r="I19" s="23">
        <f t="shared" si="0"/>
        <v>3200</v>
      </c>
      <c r="J19" s="24">
        <f t="shared" si="16"/>
        <v>38400</v>
      </c>
      <c r="K19" s="25">
        <f t="shared" si="17"/>
        <v>1.20215390625</v>
      </c>
      <c r="M19" s="23">
        <v>25</v>
      </c>
      <c r="N19" s="23">
        <f t="shared" si="1"/>
        <v>4000</v>
      </c>
      <c r="O19" s="24">
        <f t="shared" si="26"/>
        <v>48000</v>
      </c>
      <c r="P19" s="25">
        <f t="shared" si="19"/>
        <v>0.96172312500000001</v>
      </c>
      <c r="R19" s="23">
        <v>30</v>
      </c>
      <c r="S19" s="23">
        <f t="shared" si="2"/>
        <v>4800</v>
      </c>
      <c r="T19" s="24">
        <f t="shared" si="27"/>
        <v>57600</v>
      </c>
      <c r="U19" s="25">
        <f t="shared" si="21"/>
        <v>0.80143593749999997</v>
      </c>
      <c r="W19" s="23">
        <v>35</v>
      </c>
      <c r="X19" s="23">
        <f t="shared" si="3"/>
        <v>5600</v>
      </c>
      <c r="Y19" s="24">
        <f t="shared" si="28"/>
        <v>67200</v>
      </c>
      <c r="Z19" s="25">
        <f t="shared" si="23"/>
        <v>0.68694508928571429</v>
      </c>
      <c r="AB19" s="23">
        <v>40</v>
      </c>
      <c r="AC19" s="23">
        <f t="shared" si="4"/>
        <v>6400</v>
      </c>
      <c r="AD19" s="24">
        <f t="shared" si="29"/>
        <v>76800</v>
      </c>
      <c r="AE19" s="25">
        <f t="shared" si="25"/>
        <v>0.60107695312499998</v>
      </c>
    </row>
    <row r="20" spans="1:31" x14ac:dyDescent="0.25">
      <c r="F20" s="18">
        <v>170</v>
      </c>
      <c r="H20" s="23">
        <v>20</v>
      </c>
      <c r="I20" s="23">
        <f t="shared" si="0"/>
        <v>3400</v>
      </c>
      <c r="J20" s="24">
        <f t="shared" si="16"/>
        <v>40800</v>
      </c>
      <c r="K20" s="25">
        <f t="shared" si="17"/>
        <v>1.1314389705882353</v>
      </c>
      <c r="M20" s="23">
        <v>25</v>
      </c>
      <c r="N20" s="23">
        <f t="shared" si="1"/>
        <v>4250</v>
      </c>
      <c r="O20" s="24">
        <f t="shared" si="26"/>
        <v>51000</v>
      </c>
      <c r="P20" s="25">
        <f t="shared" si="19"/>
        <v>0.90515117647058818</v>
      </c>
      <c r="R20" s="23">
        <v>30</v>
      </c>
      <c r="S20" s="23">
        <f t="shared" si="2"/>
        <v>5100</v>
      </c>
      <c r="T20" s="24">
        <f t="shared" si="27"/>
        <v>61200</v>
      </c>
      <c r="U20" s="25">
        <f t="shared" si="21"/>
        <v>0.75429264705882348</v>
      </c>
      <c r="W20" s="23">
        <v>35</v>
      </c>
      <c r="X20" s="23">
        <f t="shared" si="3"/>
        <v>5950</v>
      </c>
      <c r="Y20" s="24">
        <f t="shared" si="28"/>
        <v>71400</v>
      </c>
      <c r="Z20" s="25">
        <f t="shared" si="23"/>
        <v>0.64653655462184878</v>
      </c>
      <c r="AB20" s="23">
        <v>40</v>
      </c>
      <c r="AC20" s="23">
        <f t="shared" si="4"/>
        <v>6800</v>
      </c>
      <c r="AD20" s="24">
        <f t="shared" si="29"/>
        <v>81600</v>
      </c>
      <c r="AE20" s="25">
        <f t="shared" si="25"/>
        <v>0.56571948529411764</v>
      </c>
    </row>
    <row r="21" spans="1:31" x14ac:dyDescent="0.25">
      <c r="F21" s="18">
        <v>180</v>
      </c>
      <c r="H21" s="23">
        <v>20</v>
      </c>
      <c r="I21" s="23">
        <f t="shared" si="0"/>
        <v>3600</v>
      </c>
      <c r="J21" s="24">
        <f t="shared" si="16"/>
        <v>43200</v>
      </c>
      <c r="K21" s="25">
        <f t="shared" si="17"/>
        <v>1.06858125</v>
      </c>
      <c r="M21" s="23">
        <v>25</v>
      </c>
      <c r="N21" s="23">
        <f t="shared" si="1"/>
        <v>4500</v>
      </c>
      <c r="O21" s="24">
        <f t="shared" si="26"/>
        <v>54000</v>
      </c>
      <c r="P21" s="25">
        <f t="shared" si="19"/>
        <v>0.85486499999999999</v>
      </c>
      <c r="R21" s="23">
        <v>30</v>
      </c>
      <c r="S21" s="23">
        <f t="shared" si="2"/>
        <v>5400</v>
      </c>
      <c r="T21" s="24">
        <f t="shared" si="27"/>
        <v>64800</v>
      </c>
      <c r="U21" s="25">
        <f t="shared" si="21"/>
        <v>0.71238749999999995</v>
      </c>
      <c r="W21" s="23">
        <v>35</v>
      </c>
      <c r="X21" s="23">
        <f t="shared" si="3"/>
        <v>6300</v>
      </c>
      <c r="Y21" s="24">
        <f t="shared" si="28"/>
        <v>75600</v>
      </c>
      <c r="Z21" s="25">
        <f t="shared" si="23"/>
        <v>0.6106178571428571</v>
      </c>
      <c r="AB21" s="23">
        <v>40</v>
      </c>
      <c r="AC21" s="23">
        <f t="shared" si="4"/>
        <v>7200</v>
      </c>
      <c r="AD21" s="24">
        <f t="shared" si="29"/>
        <v>86400</v>
      </c>
      <c r="AE21" s="25">
        <f t="shared" si="25"/>
        <v>0.53429062500000002</v>
      </c>
    </row>
    <row r="22" spans="1:31" x14ac:dyDescent="0.25">
      <c r="F22" s="18">
        <v>190</v>
      </c>
      <c r="H22" s="23">
        <v>20</v>
      </c>
      <c r="I22" s="23">
        <f t="shared" si="0"/>
        <v>3800</v>
      </c>
      <c r="J22" s="24">
        <f t="shared" si="16"/>
        <v>45600</v>
      </c>
      <c r="K22" s="25">
        <f t="shared" si="17"/>
        <v>1.0123401315789473</v>
      </c>
      <c r="M22" s="23">
        <v>25</v>
      </c>
      <c r="N22" s="23">
        <f t="shared" si="1"/>
        <v>4750</v>
      </c>
      <c r="O22" s="24">
        <f t="shared" si="26"/>
        <v>57000</v>
      </c>
      <c r="P22" s="25">
        <f t="shared" si="19"/>
        <v>0.80987210526315789</v>
      </c>
      <c r="R22" s="23">
        <v>30</v>
      </c>
      <c r="S22" s="23">
        <f t="shared" si="2"/>
        <v>5700</v>
      </c>
      <c r="T22" s="24">
        <f t="shared" si="27"/>
        <v>68400</v>
      </c>
      <c r="U22" s="25">
        <f t="shared" si="21"/>
        <v>0.67489342105263161</v>
      </c>
      <c r="W22" s="23">
        <v>35</v>
      </c>
      <c r="X22" s="23">
        <f t="shared" si="3"/>
        <v>6650</v>
      </c>
      <c r="Y22" s="24">
        <f t="shared" si="28"/>
        <v>79800</v>
      </c>
      <c r="Z22" s="25">
        <f t="shared" si="23"/>
        <v>0.57848007518796996</v>
      </c>
      <c r="AB22" s="23">
        <v>40</v>
      </c>
      <c r="AC22" s="23">
        <f t="shared" si="4"/>
        <v>7600</v>
      </c>
      <c r="AD22" s="24">
        <f t="shared" si="29"/>
        <v>91200</v>
      </c>
      <c r="AE22" s="25">
        <f t="shared" si="25"/>
        <v>0.50617006578947366</v>
      </c>
    </row>
    <row r="23" spans="1:31" x14ac:dyDescent="0.25">
      <c r="F23" s="18">
        <v>200</v>
      </c>
      <c r="H23" s="23">
        <v>20</v>
      </c>
      <c r="I23" s="23">
        <f t="shared" si="0"/>
        <v>4000</v>
      </c>
      <c r="J23" s="24">
        <f t="shared" si="16"/>
        <v>48000</v>
      </c>
      <c r="K23" s="25">
        <f t="shared" si="17"/>
        <v>0.96172312500000001</v>
      </c>
      <c r="M23" s="23">
        <v>25</v>
      </c>
      <c r="N23" s="23">
        <f t="shared" si="1"/>
        <v>5000</v>
      </c>
      <c r="O23" s="24">
        <f t="shared" si="26"/>
        <v>60000</v>
      </c>
      <c r="P23" s="25">
        <f t="shared" si="19"/>
        <v>0.76937849999999997</v>
      </c>
      <c r="R23" s="23">
        <v>30</v>
      </c>
      <c r="S23" s="23">
        <f t="shared" si="2"/>
        <v>6000</v>
      </c>
      <c r="T23" s="24">
        <f t="shared" si="27"/>
        <v>72000</v>
      </c>
      <c r="U23" s="25">
        <f t="shared" si="21"/>
        <v>0.64114874999999993</v>
      </c>
      <c r="W23" s="23">
        <v>35</v>
      </c>
      <c r="X23" s="23">
        <f t="shared" si="3"/>
        <v>7000</v>
      </c>
      <c r="Y23" s="24">
        <f t="shared" si="28"/>
        <v>84000</v>
      </c>
      <c r="Z23" s="25">
        <f t="shared" si="23"/>
        <v>0.54955607142857144</v>
      </c>
      <c r="AB23" s="23">
        <v>40</v>
      </c>
      <c r="AC23" s="23">
        <f t="shared" si="4"/>
        <v>8000</v>
      </c>
      <c r="AD23" s="24">
        <f t="shared" si="29"/>
        <v>96000</v>
      </c>
      <c r="AE23" s="25">
        <f t="shared" si="25"/>
        <v>0.48086156250000001</v>
      </c>
    </row>
    <row r="24" spans="1:31" x14ac:dyDescent="0.25">
      <c r="F24" s="18">
        <v>210</v>
      </c>
      <c r="H24" s="23">
        <v>20</v>
      </c>
      <c r="I24" s="23">
        <f t="shared" si="0"/>
        <v>4200</v>
      </c>
      <c r="J24" s="24">
        <f t="shared" si="16"/>
        <v>50400</v>
      </c>
      <c r="K24" s="25">
        <f t="shared" si="17"/>
        <v>0.91592678571428565</v>
      </c>
      <c r="M24" s="23">
        <v>25</v>
      </c>
      <c r="N24" s="23">
        <f t="shared" si="1"/>
        <v>5250</v>
      </c>
      <c r="O24" s="24">
        <f t="shared" si="26"/>
        <v>63000</v>
      </c>
      <c r="P24" s="25">
        <f t="shared" si="19"/>
        <v>0.73274142857142854</v>
      </c>
      <c r="R24" s="23">
        <v>30</v>
      </c>
      <c r="S24" s="23">
        <f t="shared" si="2"/>
        <v>6300</v>
      </c>
      <c r="T24" s="24">
        <f t="shared" si="27"/>
        <v>75600</v>
      </c>
      <c r="U24" s="25">
        <f t="shared" si="21"/>
        <v>0.6106178571428571</v>
      </c>
      <c r="W24" s="23">
        <v>35</v>
      </c>
      <c r="X24" s="23">
        <f t="shared" si="3"/>
        <v>7350</v>
      </c>
      <c r="Y24" s="24">
        <f t="shared" si="28"/>
        <v>88200</v>
      </c>
      <c r="Z24" s="25">
        <f t="shared" si="23"/>
        <v>0.52338673469387753</v>
      </c>
      <c r="AB24" s="23">
        <v>40</v>
      </c>
      <c r="AC24" s="23">
        <f t="shared" si="4"/>
        <v>8400</v>
      </c>
      <c r="AD24" s="24">
        <f t="shared" si="29"/>
        <v>100800</v>
      </c>
      <c r="AE24" s="25">
        <f t="shared" si="25"/>
        <v>0.45796339285714283</v>
      </c>
    </row>
    <row r="25" spans="1:31" x14ac:dyDescent="0.25">
      <c r="F25" s="18">
        <v>220</v>
      </c>
      <c r="H25" s="23">
        <v>20</v>
      </c>
      <c r="I25" s="23">
        <f t="shared" si="0"/>
        <v>4400</v>
      </c>
      <c r="J25" s="24">
        <f t="shared" si="16"/>
        <v>52800</v>
      </c>
      <c r="K25" s="25">
        <f t="shared" si="17"/>
        <v>0.87429374999999998</v>
      </c>
      <c r="M25" s="23">
        <v>25</v>
      </c>
      <c r="N25" s="23">
        <f t="shared" si="1"/>
        <v>5500</v>
      </c>
      <c r="O25" s="24">
        <f t="shared" si="26"/>
        <v>66000</v>
      </c>
      <c r="P25" s="25">
        <f t="shared" si="19"/>
        <v>0.69943500000000003</v>
      </c>
      <c r="R25" s="23">
        <v>30</v>
      </c>
      <c r="S25" s="23">
        <f t="shared" si="2"/>
        <v>6600</v>
      </c>
      <c r="T25" s="24">
        <f t="shared" si="27"/>
        <v>79200</v>
      </c>
      <c r="U25" s="25">
        <f t="shared" si="21"/>
        <v>0.58286249999999995</v>
      </c>
      <c r="W25" s="23">
        <v>35</v>
      </c>
      <c r="X25" s="23">
        <f t="shared" si="3"/>
        <v>7700</v>
      </c>
      <c r="Y25" s="24">
        <f t="shared" si="28"/>
        <v>92400</v>
      </c>
      <c r="Z25" s="25">
        <f t="shared" si="23"/>
        <v>0.49959642857142855</v>
      </c>
      <c r="AB25" s="23">
        <v>40</v>
      </c>
      <c r="AC25" s="23">
        <f t="shared" si="4"/>
        <v>8800</v>
      </c>
      <c r="AD25" s="24">
        <f t="shared" si="29"/>
        <v>105600</v>
      </c>
      <c r="AE25" s="25">
        <f t="shared" si="25"/>
        <v>0.43714687499999999</v>
      </c>
    </row>
    <row r="26" spans="1:31" x14ac:dyDescent="0.25">
      <c r="F26" s="18">
        <v>230</v>
      </c>
      <c r="H26" s="23">
        <v>20</v>
      </c>
      <c r="I26" s="23">
        <f t="shared" si="0"/>
        <v>4600</v>
      </c>
      <c r="J26" s="24">
        <f t="shared" si="16"/>
        <v>55200</v>
      </c>
      <c r="K26" s="25">
        <f t="shared" si="17"/>
        <v>0.83628097826086956</v>
      </c>
      <c r="M26" s="23">
        <v>25</v>
      </c>
      <c r="N26" s="23">
        <f t="shared" si="1"/>
        <v>5750</v>
      </c>
      <c r="O26" s="24">
        <f t="shared" si="26"/>
        <v>69000</v>
      </c>
      <c r="P26" s="25">
        <f t="shared" si="19"/>
        <v>0.66902478260869569</v>
      </c>
      <c r="R26" s="23">
        <v>30</v>
      </c>
      <c r="S26" s="23">
        <f t="shared" si="2"/>
        <v>6900</v>
      </c>
      <c r="T26" s="24">
        <f t="shared" si="27"/>
        <v>82800</v>
      </c>
      <c r="U26" s="25">
        <f t="shared" si="21"/>
        <v>0.557520652173913</v>
      </c>
      <c r="W26" s="23">
        <v>35</v>
      </c>
      <c r="X26" s="23">
        <f t="shared" si="3"/>
        <v>8050</v>
      </c>
      <c r="Y26" s="24">
        <f t="shared" si="28"/>
        <v>96600</v>
      </c>
      <c r="Z26" s="25">
        <f t="shared" si="23"/>
        <v>0.47787484472049691</v>
      </c>
      <c r="AB26" s="23">
        <v>40</v>
      </c>
      <c r="AC26" s="23">
        <f t="shared" si="4"/>
        <v>9200</v>
      </c>
      <c r="AD26" s="24">
        <f t="shared" si="29"/>
        <v>110400</v>
      </c>
      <c r="AE26" s="25">
        <f t="shared" si="25"/>
        <v>0.41814048913043478</v>
      </c>
    </row>
    <row r="27" spans="1:31" x14ac:dyDescent="0.25">
      <c r="F27" s="18">
        <v>240</v>
      </c>
      <c r="H27" s="23">
        <v>20</v>
      </c>
      <c r="I27" s="23">
        <f t="shared" si="0"/>
        <v>4800</v>
      </c>
      <c r="J27" s="24">
        <f t="shared" si="16"/>
        <v>57600</v>
      </c>
      <c r="K27" s="25">
        <f t="shared" si="17"/>
        <v>0.80143593749999997</v>
      </c>
      <c r="M27" s="23">
        <v>25</v>
      </c>
      <c r="N27" s="23">
        <f t="shared" si="1"/>
        <v>6000</v>
      </c>
      <c r="O27" s="24">
        <f t="shared" si="26"/>
        <v>72000</v>
      </c>
      <c r="P27" s="25">
        <f t="shared" si="19"/>
        <v>0.64114874999999993</v>
      </c>
      <c r="R27" s="23">
        <v>30</v>
      </c>
      <c r="S27" s="23">
        <f t="shared" si="2"/>
        <v>7200</v>
      </c>
      <c r="T27" s="24">
        <f t="shared" si="27"/>
        <v>86400</v>
      </c>
      <c r="U27" s="25">
        <f t="shared" si="21"/>
        <v>0.53429062500000002</v>
      </c>
      <c r="W27" s="23">
        <v>35</v>
      </c>
      <c r="X27" s="23">
        <f t="shared" si="3"/>
        <v>8400</v>
      </c>
      <c r="Y27" s="24">
        <f t="shared" si="28"/>
        <v>100800</v>
      </c>
      <c r="Z27" s="25">
        <f t="shared" si="23"/>
        <v>0.45796339285714283</v>
      </c>
      <c r="AB27" s="23">
        <v>40</v>
      </c>
      <c r="AC27" s="23">
        <f t="shared" si="4"/>
        <v>9600</v>
      </c>
      <c r="AD27" s="24">
        <f t="shared" si="29"/>
        <v>115200</v>
      </c>
      <c r="AE27" s="25">
        <f t="shared" si="25"/>
        <v>0.40071796874999999</v>
      </c>
    </row>
    <row r="28" spans="1:31" x14ac:dyDescent="0.25">
      <c r="F28" s="18">
        <v>250</v>
      </c>
      <c r="H28" s="23">
        <v>20</v>
      </c>
      <c r="I28" s="23">
        <f t="shared" si="0"/>
        <v>5000</v>
      </c>
      <c r="J28" s="24">
        <f t="shared" si="16"/>
        <v>60000</v>
      </c>
      <c r="K28" s="25">
        <f t="shared" si="17"/>
        <v>0.76937849999999997</v>
      </c>
      <c r="M28" s="23">
        <v>25</v>
      </c>
      <c r="N28" s="23">
        <f t="shared" si="1"/>
        <v>6250</v>
      </c>
      <c r="O28" s="24">
        <f t="shared" si="26"/>
        <v>75000</v>
      </c>
      <c r="P28" s="25">
        <f t="shared" si="19"/>
        <v>0.61550280000000002</v>
      </c>
      <c r="R28" s="23">
        <v>30</v>
      </c>
      <c r="S28" s="23">
        <f t="shared" si="2"/>
        <v>7500</v>
      </c>
      <c r="T28" s="24">
        <f t="shared" si="27"/>
        <v>90000</v>
      </c>
      <c r="U28" s="25">
        <f t="shared" si="21"/>
        <v>0.51291900000000001</v>
      </c>
      <c r="W28" s="23">
        <v>35</v>
      </c>
      <c r="X28" s="23">
        <f t="shared" si="3"/>
        <v>8750</v>
      </c>
      <c r="Y28" s="24">
        <f t="shared" si="28"/>
        <v>105000</v>
      </c>
      <c r="Z28" s="25">
        <f t="shared" si="23"/>
        <v>0.43964485714285712</v>
      </c>
      <c r="AB28" s="23">
        <v>40</v>
      </c>
      <c r="AC28" s="23">
        <f t="shared" si="4"/>
        <v>10000</v>
      </c>
      <c r="AD28" s="24">
        <f t="shared" si="29"/>
        <v>120000</v>
      </c>
      <c r="AE28" s="25">
        <f t="shared" si="25"/>
        <v>0.38468924999999998</v>
      </c>
    </row>
    <row r="29" spans="1:31" x14ac:dyDescent="0.25">
      <c r="F29" s="18">
        <v>260</v>
      </c>
      <c r="H29" s="23">
        <v>20</v>
      </c>
      <c r="I29" s="23">
        <f t="shared" si="0"/>
        <v>5200</v>
      </c>
      <c r="J29" s="24">
        <f t="shared" si="16"/>
        <v>62400</v>
      </c>
      <c r="K29" s="25">
        <f t="shared" si="17"/>
        <v>0.73978701923076917</v>
      </c>
      <c r="M29" s="23">
        <v>25</v>
      </c>
      <c r="N29" s="23">
        <f t="shared" si="1"/>
        <v>6500</v>
      </c>
      <c r="O29" s="24">
        <f t="shared" si="26"/>
        <v>78000</v>
      </c>
      <c r="P29" s="25">
        <f t="shared" si="19"/>
        <v>0.59182961538461543</v>
      </c>
      <c r="R29" s="23">
        <v>30</v>
      </c>
      <c r="S29" s="23">
        <f t="shared" si="2"/>
        <v>7800</v>
      </c>
      <c r="T29" s="24">
        <f t="shared" si="27"/>
        <v>93600</v>
      </c>
      <c r="U29" s="25">
        <f t="shared" si="21"/>
        <v>0.49319134615384613</v>
      </c>
      <c r="W29" s="23">
        <v>35</v>
      </c>
      <c r="X29" s="23">
        <f t="shared" si="3"/>
        <v>9100</v>
      </c>
      <c r="Y29" s="24">
        <f t="shared" si="28"/>
        <v>109200</v>
      </c>
      <c r="Z29" s="25">
        <f t="shared" si="23"/>
        <v>0.42273543956043957</v>
      </c>
      <c r="AB29" s="23">
        <v>40</v>
      </c>
      <c r="AC29" s="23">
        <f t="shared" si="4"/>
        <v>10400</v>
      </c>
      <c r="AD29" s="24">
        <f t="shared" si="29"/>
        <v>124800</v>
      </c>
      <c r="AE29" s="25">
        <f t="shared" si="25"/>
        <v>0.36989350961538459</v>
      </c>
    </row>
    <row r="30" spans="1:31" x14ac:dyDescent="0.25">
      <c r="F30" s="18">
        <v>270</v>
      </c>
      <c r="H30" s="23">
        <v>20</v>
      </c>
      <c r="I30" s="23">
        <f t="shared" si="0"/>
        <v>5400</v>
      </c>
      <c r="J30" s="24">
        <f t="shared" si="16"/>
        <v>64800</v>
      </c>
      <c r="K30" s="25">
        <f t="shared" si="17"/>
        <v>0.71238749999999995</v>
      </c>
      <c r="M30" s="23">
        <v>25</v>
      </c>
      <c r="N30" s="23">
        <f t="shared" si="1"/>
        <v>6750</v>
      </c>
      <c r="O30" s="24">
        <f t="shared" si="26"/>
        <v>81000</v>
      </c>
      <c r="P30" s="25">
        <f t="shared" si="19"/>
        <v>0.56991000000000003</v>
      </c>
      <c r="R30" s="23">
        <v>30</v>
      </c>
      <c r="S30" s="23">
        <f t="shared" si="2"/>
        <v>8100</v>
      </c>
      <c r="T30" s="24">
        <f t="shared" si="27"/>
        <v>97200</v>
      </c>
      <c r="U30" s="25">
        <f t="shared" si="21"/>
        <v>0.47492499999999999</v>
      </c>
      <c r="W30" s="23">
        <v>35</v>
      </c>
      <c r="X30" s="23">
        <f t="shared" si="3"/>
        <v>9450</v>
      </c>
      <c r="Y30" s="24">
        <f t="shared" si="28"/>
        <v>113400</v>
      </c>
      <c r="Z30" s="25">
        <f t="shared" si="23"/>
        <v>0.4070785714285714</v>
      </c>
      <c r="AB30" s="23">
        <v>40</v>
      </c>
      <c r="AC30" s="23">
        <f t="shared" si="4"/>
        <v>10800</v>
      </c>
      <c r="AD30" s="24">
        <f t="shared" si="29"/>
        <v>129600</v>
      </c>
      <c r="AE30" s="25">
        <f t="shared" si="25"/>
        <v>0.35619374999999998</v>
      </c>
    </row>
    <row r="31" spans="1:31" x14ac:dyDescent="0.25">
      <c r="F31" s="18">
        <v>280</v>
      </c>
      <c r="H31" s="23">
        <v>20</v>
      </c>
      <c r="I31" s="23">
        <f t="shared" si="0"/>
        <v>5600</v>
      </c>
      <c r="J31" s="24">
        <f t="shared" si="16"/>
        <v>67200</v>
      </c>
      <c r="K31" s="25">
        <f t="shared" si="17"/>
        <v>0.68694508928571429</v>
      </c>
      <c r="M31" s="23">
        <v>25</v>
      </c>
      <c r="N31" s="23">
        <f t="shared" si="1"/>
        <v>7000</v>
      </c>
      <c r="O31" s="24">
        <f t="shared" si="26"/>
        <v>84000</v>
      </c>
      <c r="P31" s="25">
        <f t="shared" si="19"/>
        <v>0.54955607142857144</v>
      </c>
      <c r="R31" s="23">
        <v>30</v>
      </c>
      <c r="S31" s="23">
        <f t="shared" si="2"/>
        <v>8400</v>
      </c>
      <c r="T31" s="24">
        <f t="shared" si="27"/>
        <v>100800</v>
      </c>
      <c r="U31" s="25">
        <f t="shared" si="21"/>
        <v>0.45796339285714283</v>
      </c>
      <c r="W31" s="23">
        <v>35</v>
      </c>
      <c r="X31" s="23">
        <f t="shared" si="3"/>
        <v>9800</v>
      </c>
      <c r="Y31" s="24">
        <f t="shared" si="28"/>
        <v>117600</v>
      </c>
      <c r="Z31" s="25">
        <f t="shared" si="23"/>
        <v>0.39254005102040818</v>
      </c>
      <c r="AB31" s="23">
        <v>40</v>
      </c>
      <c r="AC31" s="23">
        <f t="shared" si="4"/>
        <v>11200</v>
      </c>
      <c r="AD31" s="24">
        <f t="shared" si="29"/>
        <v>134400</v>
      </c>
      <c r="AE31" s="25">
        <f t="shared" si="25"/>
        <v>0.34347254464285715</v>
      </c>
    </row>
    <row r="32" spans="1:31" x14ac:dyDescent="0.25">
      <c r="F32" s="18">
        <v>290</v>
      </c>
      <c r="H32" s="23">
        <v>20</v>
      </c>
      <c r="I32" s="23">
        <f t="shared" si="0"/>
        <v>5800</v>
      </c>
      <c r="J32" s="24">
        <f t="shared" si="16"/>
        <v>69600</v>
      </c>
      <c r="K32" s="25">
        <f t="shared" si="17"/>
        <v>0.66325732758620692</v>
      </c>
      <c r="M32" s="23">
        <v>25</v>
      </c>
      <c r="N32" s="23">
        <f t="shared" si="1"/>
        <v>7250</v>
      </c>
      <c r="O32" s="24">
        <f t="shared" si="26"/>
        <v>87000</v>
      </c>
      <c r="P32" s="25">
        <f t="shared" si="19"/>
        <v>0.53060586206896554</v>
      </c>
      <c r="R32" s="23">
        <v>30</v>
      </c>
      <c r="S32" s="23">
        <f t="shared" si="2"/>
        <v>8700</v>
      </c>
      <c r="T32" s="24">
        <f t="shared" si="27"/>
        <v>104400</v>
      </c>
      <c r="U32" s="25">
        <f t="shared" si="21"/>
        <v>0.44217155172413791</v>
      </c>
      <c r="W32" s="23">
        <v>35</v>
      </c>
      <c r="X32" s="23">
        <f t="shared" si="3"/>
        <v>10150</v>
      </c>
      <c r="Y32" s="24">
        <f t="shared" si="28"/>
        <v>121800</v>
      </c>
      <c r="Z32" s="25">
        <f t="shared" si="23"/>
        <v>0.3790041871921182</v>
      </c>
      <c r="AB32" s="23">
        <v>40</v>
      </c>
      <c r="AC32" s="23">
        <f t="shared" si="4"/>
        <v>11600</v>
      </c>
      <c r="AD32" s="24">
        <f t="shared" si="29"/>
        <v>139200</v>
      </c>
      <c r="AE32" s="25">
        <f t="shared" si="25"/>
        <v>0.33162866379310346</v>
      </c>
    </row>
    <row r="33" spans="6:31" x14ac:dyDescent="0.25">
      <c r="F33" s="18">
        <v>300</v>
      </c>
      <c r="H33" s="23">
        <v>20</v>
      </c>
      <c r="I33" s="23">
        <f t="shared" si="0"/>
        <v>6000</v>
      </c>
      <c r="J33" s="24">
        <f t="shared" si="16"/>
        <v>72000</v>
      </c>
      <c r="K33" s="25">
        <f t="shared" si="17"/>
        <v>0.64114874999999993</v>
      </c>
      <c r="M33" s="23">
        <v>25</v>
      </c>
      <c r="N33" s="23">
        <f t="shared" si="1"/>
        <v>7500</v>
      </c>
      <c r="O33" s="24">
        <f t="shared" si="26"/>
        <v>90000</v>
      </c>
      <c r="P33" s="25">
        <f t="shared" si="19"/>
        <v>0.51291900000000001</v>
      </c>
      <c r="R33" s="23">
        <v>30</v>
      </c>
      <c r="S33" s="23">
        <f t="shared" si="2"/>
        <v>9000</v>
      </c>
      <c r="T33" s="24">
        <f t="shared" si="27"/>
        <v>108000</v>
      </c>
      <c r="U33" s="25">
        <f t="shared" si="21"/>
        <v>0.42743249999999999</v>
      </c>
      <c r="W33" s="23">
        <v>35</v>
      </c>
      <c r="X33" s="23">
        <f t="shared" si="3"/>
        <v>10500</v>
      </c>
      <c r="Y33" s="24">
        <f t="shared" si="28"/>
        <v>126000</v>
      </c>
      <c r="Z33" s="25">
        <f t="shared" si="23"/>
        <v>0.36637071428571427</v>
      </c>
      <c r="AB33" s="23">
        <v>40</v>
      </c>
      <c r="AC33" s="23">
        <f t="shared" si="4"/>
        <v>12000</v>
      </c>
      <c r="AD33" s="24">
        <f t="shared" si="29"/>
        <v>144000</v>
      </c>
      <c r="AE33" s="25">
        <f t="shared" si="25"/>
        <v>0.32057437499999997</v>
      </c>
    </row>
  </sheetData>
  <mergeCells count="5">
    <mergeCell ref="H3:K3"/>
    <mergeCell ref="M3:P3"/>
    <mergeCell ref="R3:U3"/>
    <mergeCell ref="W3:Z3"/>
    <mergeCell ref="AB3:AE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720A-5178-4BDD-9E24-4C0351C74323}">
  <dimension ref="A1:AE33"/>
  <sheetViews>
    <sheetView tabSelected="1" workbookViewId="0">
      <selection sqref="A1:XFD1048576"/>
    </sheetView>
  </sheetViews>
  <sheetFormatPr defaultRowHeight="15" x14ac:dyDescent="0.25"/>
  <cols>
    <col min="1" max="1" width="40.7109375" style="16" customWidth="1"/>
    <col min="2" max="2" width="8.42578125" style="16" bestFit="1" customWidth="1"/>
    <col min="3" max="4" width="11.5703125" style="16" bestFit="1" customWidth="1"/>
    <col min="5" max="5" width="11.5703125" style="16" customWidth="1"/>
    <col min="6" max="6" width="8.85546875" style="16" customWidth="1"/>
    <col min="7" max="7" width="6.140625" style="16" bestFit="1" customWidth="1"/>
    <col min="8" max="8" width="5.28515625" style="16" bestFit="1" customWidth="1"/>
    <col min="9" max="9" width="7.28515625" style="16" bestFit="1" customWidth="1"/>
    <col min="10" max="10" width="8.28515625" style="16" bestFit="1" customWidth="1"/>
    <col min="11" max="11" width="4.5703125" style="16" bestFit="1" customWidth="1"/>
    <col min="12" max="12" width="9.140625" style="16"/>
    <col min="13" max="13" width="5.28515625" style="16" bestFit="1" customWidth="1"/>
    <col min="14" max="14" width="7.28515625" style="16" bestFit="1" customWidth="1"/>
    <col min="15" max="15" width="8.28515625" style="16" bestFit="1" customWidth="1"/>
    <col min="16" max="16" width="4.140625" style="16" bestFit="1" customWidth="1"/>
    <col min="17" max="17" width="9.140625" style="16"/>
    <col min="18" max="18" width="5.28515625" style="16" bestFit="1" customWidth="1"/>
    <col min="19" max="19" width="7.28515625" style="16" bestFit="1" customWidth="1"/>
    <col min="20" max="20" width="9.28515625" style="16" bestFit="1" customWidth="1"/>
    <col min="21" max="21" width="4.140625" style="16" bestFit="1" customWidth="1"/>
    <col min="22" max="22" width="9.140625" style="16"/>
    <col min="23" max="23" width="5.28515625" style="16" bestFit="1" customWidth="1"/>
    <col min="24" max="24" width="8.28515625" style="16" bestFit="1" customWidth="1"/>
    <col min="25" max="25" width="9.28515625" style="16" bestFit="1" customWidth="1"/>
    <col min="26" max="26" width="4.140625" style="16" bestFit="1" customWidth="1"/>
    <col min="27" max="27" width="9.140625" style="16"/>
    <col min="28" max="28" width="5.28515625" style="16" bestFit="1" customWidth="1"/>
    <col min="29" max="29" width="8.28515625" style="16" bestFit="1" customWidth="1"/>
    <col min="30" max="30" width="9.28515625" style="16" bestFit="1" customWidth="1"/>
    <col min="31" max="31" width="4.140625" style="16" bestFit="1" customWidth="1"/>
    <col min="32" max="16384" width="9.140625" style="16"/>
  </cols>
  <sheetData>
    <row r="1" spans="1:31" x14ac:dyDescent="0.25">
      <c r="A1" s="16" t="s">
        <v>18</v>
      </c>
    </row>
    <row r="3" spans="1:31" x14ac:dyDescent="0.25">
      <c r="H3" s="31" t="s">
        <v>76</v>
      </c>
      <c r="I3" s="31"/>
      <c r="J3" s="31"/>
      <c r="K3" s="31"/>
      <c r="M3" s="31" t="s">
        <v>77</v>
      </c>
      <c r="N3" s="31"/>
      <c r="O3" s="31"/>
      <c r="P3" s="31"/>
      <c r="R3" s="31" t="s">
        <v>78</v>
      </c>
      <c r="S3" s="31"/>
      <c r="T3" s="31"/>
      <c r="U3" s="31"/>
      <c r="W3" s="31" t="s">
        <v>79</v>
      </c>
      <c r="X3" s="31"/>
      <c r="Y3" s="31"/>
      <c r="Z3" s="31"/>
      <c r="AB3" s="31" t="s">
        <v>80</v>
      </c>
      <c r="AC3" s="31"/>
      <c r="AD3" s="31"/>
      <c r="AE3" s="31"/>
    </row>
    <row r="4" spans="1:31" ht="30" x14ac:dyDescent="0.25">
      <c r="A4" s="16" t="s">
        <v>0</v>
      </c>
      <c r="B4" s="16" t="s">
        <v>1</v>
      </c>
      <c r="C4" s="18" t="s">
        <v>73</v>
      </c>
      <c r="D4" s="18" t="s">
        <v>74</v>
      </c>
      <c r="E4" s="18"/>
      <c r="F4" s="19" t="s">
        <v>68</v>
      </c>
      <c r="H4" s="20" t="s">
        <v>69</v>
      </c>
      <c r="I4" s="21" t="s">
        <v>70</v>
      </c>
      <c r="J4" s="21" t="s">
        <v>71</v>
      </c>
      <c r="K4" s="21" t="s">
        <v>72</v>
      </c>
      <c r="M4" s="20" t="s">
        <v>69</v>
      </c>
      <c r="N4" s="21" t="s">
        <v>70</v>
      </c>
      <c r="O4" s="21" t="s">
        <v>71</v>
      </c>
      <c r="P4" s="21" t="s">
        <v>72</v>
      </c>
      <c r="R4" s="20" t="s">
        <v>69</v>
      </c>
      <c r="S4" s="21" t="s">
        <v>70</v>
      </c>
      <c r="T4" s="21" t="s">
        <v>71</v>
      </c>
      <c r="U4" s="21" t="s">
        <v>72</v>
      </c>
      <c r="W4" s="20" t="s">
        <v>69</v>
      </c>
      <c r="X4" s="21" t="s">
        <v>70</v>
      </c>
      <c r="Y4" s="21" t="s">
        <v>71</v>
      </c>
      <c r="Z4" s="21" t="s">
        <v>72</v>
      </c>
      <c r="AB4" s="20" t="s">
        <v>69</v>
      </c>
      <c r="AC4" s="21" t="s">
        <v>70</v>
      </c>
      <c r="AD4" s="21" t="s">
        <v>71</v>
      </c>
      <c r="AE4" s="21" t="s">
        <v>72</v>
      </c>
    </row>
    <row r="5" spans="1:31" x14ac:dyDescent="0.25">
      <c r="A5" s="16" t="s">
        <v>3</v>
      </c>
      <c r="B5" s="16">
        <v>4</v>
      </c>
      <c r="C5" s="22">
        <v>11634</v>
      </c>
      <c r="D5" s="22">
        <f>B5*C5</f>
        <v>46536</v>
      </c>
      <c r="E5" s="22"/>
      <c r="F5" s="18">
        <v>25</v>
      </c>
      <c r="H5" s="23">
        <v>20</v>
      </c>
      <c r="I5" s="23">
        <f t="shared" ref="I5:I33" si="0">F5*H5</f>
        <v>500</v>
      </c>
      <c r="J5" s="24">
        <f>I5*12</f>
        <v>6000</v>
      </c>
      <c r="K5" s="25">
        <f>$D$13/J5</f>
        <v>11.664118333333333</v>
      </c>
      <c r="M5" s="23">
        <v>25</v>
      </c>
      <c r="N5" s="23">
        <f t="shared" ref="N5:N33" si="1">$F5*M5</f>
        <v>625</v>
      </c>
      <c r="O5" s="24">
        <f>N5*12</f>
        <v>7500</v>
      </c>
      <c r="P5" s="25">
        <f>$D$13/O5</f>
        <v>9.3312946666666647</v>
      </c>
      <c r="R5" s="23">
        <v>30</v>
      </c>
      <c r="S5" s="23">
        <f t="shared" ref="S5:S33" si="2">$F5*R5</f>
        <v>750</v>
      </c>
      <c r="T5" s="24">
        <f>S5*12</f>
        <v>9000</v>
      </c>
      <c r="U5" s="25">
        <f>$D$13/T5</f>
        <v>7.7760788888888879</v>
      </c>
      <c r="W5" s="23">
        <v>35</v>
      </c>
      <c r="X5" s="23">
        <f t="shared" ref="X5:X33" si="3">$F5*W5</f>
        <v>875</v>
      </c>
      <c r="Y5" s="24">
        <f>X5*12</f>
        <v>10500</v>
      </c>
      <c r="Z5" s="25">
        <f>$D$13/Y5</f>
        <v>6.6652104761904756</v>
      </c>
      <c r="AB5" s="23">
        <v>40</v>
      </c>
      <c r="AC5" s="23">
        <f t="shared" ref="AC5:AC33" si="4">$F5*AB5</f>
        <v>1000</v>
      </c>
      <c r="AD5" s="24">
        <f>AC5*12</f>
        <v>12000</v>
      </c>
      <c r="AE5" s="25">
        <f>$D$13/AD5</f>
        <v>5.8320591666666663</v>
      </c>
    </row>
    <row r="6" spans="1:31" x14ac:dyDescent="0.25">
      <c r="A6" s="16" t="s">
        <v>4</v>
      </c>
      <c r="B6" s="16">
        <v>4</v>
      </c>
      <c r="C6" s="22">
        <v>277</v>
      </c>
      <c r="D6" s="22">
        <f t="shared" ref="D6:D12" si="5">B6*C6</f>
        <v>1108</v>
      </c>
      <c r="E6" s="22"/>
      <c r="F6" s="18">
        <v>30</v>
      </c>
      <c r="H6" s="23">
        <v>20</v>
      </c>
      <c r="I6" s="23">
        <f t="shared" si="0"/>
        <v>600</v>
      </c>
      <c r="J6" s="24">
        <f t="shared" ref="J6:J7" si="6">I6*12</f>
        <v>7200</v>
      </c>
      <c r="K6" s="25">
        <f t="shared" ref="K6:K7" si="7">$D$13/J6</f>
        <v>9.7200986111111103</v>
      </c>
      <c r="M6" s="23">
        <v>25</v>
      </c>
      <c r="N6" s="23">
        <f t="shared" si="1"/>
        <v>750</v>
      </c>
      <c r="O6" s="24">
        <f t="shared" ref="O6:O7" si="8">N6*12</f>
        <v>9000</v>
      </c>
      <c r="P6" s="25">
        <f t="shared" ref="P6:P7" si="9">$D$13/O6</f>
        <v>7.7760788888888879</v>
      </c>
      <c r="R6" s="23">
        <v>30</v>
      </c>
      <c r="S6" s="23">
        <f t="shared" si="2"/>
        <v>900</v>
      </c>
      <c r="T6" s="24">
        <f t="shared" ref="T6:T7" si="10">S6*12</f>
        <v>10800</v>
      </c>
      <c r="U6" s="25">
        <f t="shared" ref="U6:U7" si="11">$D$13/T6</f>
        <v>6.4800657407407396</v>
      </c>
      <c r="W6" s="23">
        <v>35</v>
      </c>
      <c r="X6" s="23">
        <f t="shared" si="3"/>
        <v>1050</v>
      </c>
      <c r="Y6" s="24">
        <f t="shared" ref="Y6:Y7" si="12">X6*12</f>
        <v>12600</v>
      </c>
      <c r="Z6" s="25">
        <f t="shared" ref="Z6:Z7" si="13">$D$13/Y6</f>
        <v>5.5543420634920633</v>
      </c>
      <c r="AB6" s="23">
        <v>40</v>
      </c>
      <c r="AC6" s="23">
        <f t="shared" si="4"/>
        <v>1200</v>
      </c>
      <c r="AD6" s="24">
        <f t="shared" ref="AD6:AD7" si="14">AC6*12</f>
        <v>14400</v>
      </c>
      <c r="AE6" s="25">
        <f t="shared" ref="AE6:AE7" si="15">$D$13/AD6</f>
        <v>4.8600493055555551</v>
      </c>
    </row>
    <row r="7" spans="1:31" x14ac:dyDescent="0.25">
      <c r="A7" s="16" t="s">
        <v>38</v>
      </c>
      <c r="B7" s="16">
        <v>1</v>
      </c>
      <c r="C7" s="22">
        <v>14500</v>
      </c>
      <c r="D7" s="22">
        <f t="shared" si="5"/>
        <v>14500</v>
      </c>
      <c r="E7" s="22"/>
      <c r="F7" s="18">
        <v>40</v>
      </c>
      <c r="H7" s="23">
        <v>20</v>
      </c>
      <c r="I7" s="23">
        <f t="shared" si="0"/>
        <v>800</v>
      </c>
      <c r="J7" s="24">
        <f t="shared" si="6"/>
        <v>9600</v>
      </c>
      <c r="K7" s="25">
        <f t="shared" si="7"/>
        <v>7.2900739583333323</v>
      </c>
      <c r="M7" s="23">
        <v>25</v>
      </c>
      <c r="N7" s="23">
        <f t="shared" si="1"/>
        <v>1000</v>
      </c>
      <c r="O7" s="24">
        <f t="shared" si="8"/>
        <v>12000</v>
      </c>
      <c r="P7" s="25">
        <f t="shared" si="9"/>
        <v>5.8320591666666663</v>
      </c>
      <c r="R7" s="23">
        <v>30</v>
      </c>
      <c r="S7" s="23">
        <f t="shared" si="2"/>
        <v>1200</v>
      </c>
      <c r="T7" s="24">
        <f t="shared" si="10"/>
        <v>14400</v>
      </c>
      <c r="U7" s="25">
        <f t="shared" si="11"/>
        <v>4.8600493055555551</v>
      </c>
      <c r="W7" s="23">
        <v>35</v>
      </c>
      <c r="X7" s="23">
        <f t="shared" si="3"/>
        <v>1400</v>
      </c>
      <c r="Y7" s="24">
        <f t="shared" si="12"/>
        <v>16800</v>
      </c>
      <c r="Z7" s="25">
        <f t="shared" si="13"/>
        <v>4.165756547619047</v>
      </c>
      <c r="AB7" s="23">
        <v>40</v>
      </c>
      <c r="AC7" s="23">
        <f t="shared" si="4"/>
        <v>1600</v>
      </c>
      <c r="AD7" s="24">
        <f t="shared" si="14"/>
        <v>19200</v>
      </c>
      <c r="AE7" s="25">
        <f t="shared" si="15"/>
        <v>3.6450369791666661</v>
      </c>
    </row>
    <row r="8" spans="1:31" x14ac:dyDescent="0.25">
      <c r="A8" s="16" t="s">
        <v>57</v>
      </c>
      <c r="B8" s="16">
        <v>2</v>
      </c>
      <c r="C8" s="22">
        <v>320</v>
      </c>
      <c r="D8" s="22">
        <f t="shared" si="5"/>
        <v>640</v>
      </c>
      <c r="E8" s="22"/>
      <c r="F8" s="18">
        <v>50</v>
      </c>
      <c r="H8" s="23">
        <v>20</v>
      </c>
      <c r="I8" s="23">
        <f t="shared" si="0"/>
        <v>1000</v>
      </c>
      <c r="J8" s="24">
        <f>I8*12</f>
        <v>12000</v>
      </c>
      <c r="K8" s="25">
        <f>$D$13/J8</f>
        <v>5.8320591666666663</v>
      </c>
      <c r="M8" s="23">
        <v>25</v>
      </c>
      <c r="N8" s="23">
        <f t="shared" si="1"/>
        <v>1250</v>
      </c>
      <c r="O8" s="24">
        <f>N8*12</f>
        <v>15000</v>
      </c>
      <c r="P8" s="25">
        <f>$D$13/O8</f>
        <v>4.6656473333333324</v>
      </c>
      <c r="R8" s="23">
        <v>30</v>
      </c>
      <c r="S8" s="23">
        <f t="shared" si="2"/>
        <v>1500</v>
      </c>
      <c r="T8" s="24">
        <f>S8*12</f>
        <v>18000</v>
      </c>
      <c r="U8" s="25">
        <f>$D$13/T8</f>
        <v>3.8880394444444439</v>
      </c>
      <c r="W8" s="23">
        <v>35</v>
      </c>
      <c r="X8" s="23">
        <f t="shared" si="3"/>
        <v>1750</v>
      </c>
      <c r="Y8" s="24">
        <f>X8*12</f>
        <v>21000</v>
      </c>
      <c r="Z8" s="25">
        <f>$D$13/Y8</f>
        <v>3.3326052380952378</v>
      </c>
      <c r="AB8" s="23">
        <v>40</v>
      </c>
      <c r="AC8" s="23">
        <f t="shared" si="4"/>
        <v>2000</v>
      </c>
      <c r="AD8" s="24">
        <f>AC8*12</f>
        <v>24000</v>
      </c>
      <c r="AE8" s="25">
        <f>$D$13/AD8</f>
        <v>2.9160295833333332</v>
      </c>
    </row>
    <row r="9" spans="1:31" x14ac:dyDescent="0.25">
      <c r="A9" s="16" t="s">
        <v>65</v>
      </c>
      <c r="B9" s="16">
        <v>1</v>
      </c>
      <c r="C9" s="22">
        <v>3500</v>
      </c>
      <c r="D9" s="22">
        <f t="shared" si="5"/>
        <v>3500</v>
      </c>
      <c r="E9" s="22"/>
      <c r="F9" s="18">
        <v>60</v>
      </c>
      <c r="H9" s="23">
        <v>20</v>
      </c>
      <c r="I9" s="23">
        <f t="shared" si="0"/>
        <v>1200</v>
      </c>
      <c r="J9" s="24">
        <f t="shared" ref="J9:J33" si="16">I9*12</f>
        <v>14400</v>
      </c>
      <c r="K9" s="25">
        <f t="shared" ref="K9:K33" si="17">$D$13/J9</f>
        <v>4.8600493055555551</v>
      </c>
      <c r="M9" s="23">
        <v>25</v>
      </c>
      <c r="N9" s="23">
        <f t="shared" si="1"/>
        <v>1500</v>
      </c>
      <c r="O9" s="24">
        <f t="shared" ref="O9:O13" si="18">N9*12</f>
        <v>18000</v>
      </c>
      <c r="P9" s="25">
        <f t="shared" ref="P9:P33" si="19">$D$13/O9</f>
        <v>3.8880394444444439</v>
      </c>
      <c r="R9" s="23">
        <v>30</v>
      </c>
      <c r="S9" s="23">
        <f t="shared" si="2"/>
        <v>1800</v>
      </c>
      <c r="T9" s="24">
        <f t="shared" ref="T9:T13" si="20">S9*12</f>
        <v>21600</v>
      </c>
      <c r="U9" s="25">
        <f t="shared" ref="U9:U33" si="21">$D$13/T9</f>
        <v>3.2400328703703698</v>
      </c>
      <c r="W9" s="23">
        <v>35</v>
      </c>
      <c r="X9" s="23">
        <f t="shared" si="3"/>
        <v>2100</v>
      </c>
      <c r="Y9" s="24">
        <f t="shared" ref="Y9:Y13" si="22">X9*12</f>
        <v>25200</v>
      </c>
      <c r="Z9" s="25">
        <f t="shared" ref="Z9:Z33" si="23">$D$13/Y9</f>
        <v>2.7771710317460316</v>
      </c>
      <c r="AB9" s="23">
        <v>40</v>
      </c>
      <c r="AC9" s="23">
        <f t="shared" si="4"/>
        <v>2400</v>
      </c>
      <c r="AD9" s="24">
        <f t="shared" ref="AD9:AD13" si="24">AC9*12</f>
        <v>28800</v>
      </c>
      <c r="AE9" s="25">
        <f t="shared" ref="AE9:AE33" si="25">$D$13/AD9</f>
        <v>2.4300246527777776</v>
      </c>
    </row>
    <row r="10" spans="1:31" x14ac:dyDescent="0.25">
      <c r="A10" s="16" t="s">
        <v>5</v>
      </c>
      <c r="B10" s="16">
        <v>2</v>
      </c>
      <c r="C10" s="22">
        <v>1366.5</v>
      </c>
      <c r="D10" s="22">
        <f t="shared" si="5"/>
        <v>2733</v>
      </c>
      <c r="E10" s="22"/>
      <c r="F10" s="18">
        <v>70</v>
      </c>
      <c r="H10" s="23">
        <v>20</v>
      </c>
      <c r="I10" s="23">
        <f t="shared" si="0"/>
        <v>1400</v>
      </c>
      <c r="J10" s="24">
        <f t="shared" si="16"/>
        <v>16800</v>
      </c>
      <c r="K10" s="25">
        <f t="shared" si="17"/>
        <v>4.165756547619047</v>
      </c>
      <c r="M10" s="23">
        <v>25</v>
      </c>
      <c r="N10" s="23">
        <f t="shared" si="1"/>
        <v>1750</v>
      </c>
      <c r="O10" s="24">
        <f t="shared" si="18"/>
        <v>21000</v>
      </c>
      <c r="P10" s="25">
        <f t="shared" si="19"/>
        <v>3.3326052380952378</v>
      </c>
      <c r="R10" s="23">
        <v>30</v>
      </c>
      <c r="S10" s="23">
        <f t="shared" si="2"/>
        <v>2100</v>
      </c>
      <c r="T10" s="24">
        <f t="shared" si="20"/>
        <v>25200</v>
      </c>
      <c r="U10" s="25">
        <f t="shared" si="21"/>
        <v>2.7771710317460316</v>
      </c>
      <c r="W10" s="23">
        <v>35</v>
      </c>
      <c r="X10" s="23">
        <f t="shared" si="3"/>
        <v>2450</v>
      </c>
      <c r="Y10" s="24">
        <f t="shared" si="22"/>
        <v>29400</v>
      </c>
      <c r="Z10" s="25">
        <f t="shared" si="23"/>
        <v>2.3804323129251697</v>
      </c>
      <c r="AB10" s="23">
        <v>40</v>
      </c>
      <c r="AC10" s="23">
        <f t="shared" si="4"/>
        <v>2800</v>
      </c>
      <c r="AD10" s="24">
        <f t="shared" si="24"/>
        <v>33600</v>
      </c>
      <c r="AE10" s="25">
        <f t="shared" si="25"/>
        <v>2.0828782738095235</v>
      </c>
    </row>
    <row r="11" spans="1:31" x14ac:dyDescent="0.25">
      <c r="A11" s="16" t="s">
        <v>6</v>
      </c>
      <c r="B11" s="16">
        <v>1</v>
      </c>
      <c r="C11" s="22">
        <v>914.87</v>
      </c>
      <c r="D11" s="22">
        <f t="shared" si="5"/>
        <v>914.87</v>
      </c>
      <c r="E11" s="22"/>
      <c r="F11" s="18">
        <v>80</v>
      </c>
      <c r="H11" s="23">
        <v>20</v>
      </c>
      <c r="I11" s="23">
        <f t="shared" si="0"/>
        <v>1600</v>
      </c>
      <c r="J11" s="24">
        <f t="shared" si="16"/>
        <v>19200</v>
      </c>
      <c r="K11" s="25">
        <f t="shared" si="17"/>
        <v>3.6450369791666661</v>
      </c>
      <c r="M11" s="23">
        <v>25</v>
      </c>
      <c r="N11" s="23">
        <f t="shared" si="1"/>
        <v>2000</v>
      </c>
      <c r="O11" s="24">
        <f t="shared" si="18"/>
        <v>24000</v>
      </c>
      <c r="P11" s="25">
        <f t="shared" si="19"/>
        <v>2.9160295833333332</v>
      </c>
      <c r="R11" s="23">
        <v>30</v>
      </c>
      <c r="S11" s="23">
        <f t="shared" si="2"/>
        <v>2400</v>
      </c>
      <c r="T11" s="24">
        <f t="shared" si="20"/>
        <v>28800</v>
      </c>
      <c r="U11" s="25">
        <f t="shared" si="21"/>
        <v>2.4300246527777776</v>
      </c>
      <c r="W11" s="23">
        <v>35</v>
      </c>
      <c r="X11" s="23">
        <f t="shared" si="3"/>
        <v>2800</v>
      </c>
      <c r="Y11" s="24">
        <f t="shared" si="22"/>
        <v>33600</v>
      </c>
      <c r="Z11" s="25">
        <f t="shared" si="23"/>
        <v>2.0828782738095235</v>
      </c>
      <c r="AB11" s="23">
        <v>40</v>
      </c>
      <c r="AC11" s="23">
        <f t="shared" si="4"/>
        <v>3200</v>
      </c>
      <c r="AD11" s="24">
        <f t="shared" si="24"/>
        <v>38400</v>
      </c>
      <c r="AE11" s="25">
        <f t="shared" si="25"/>
        <v>1.8225184895833331</v>
      </c>
    </row>
    <row r="12" spans="1:31" ht="15.75" thickBot="1" x14ac:dyDescent="0.3">
      <c r="A12" s="26" t="s">
        <v>7</v>
      </c>
      <c r="B12" s="26">
        <v>2</v>
      </c>
      <c r="C12" s="27">
        <v>26.42</v>
      </c>
      <c r="D12" s="27">
        <f t="shared" si="5"/>
        <v>52.84</v>
      </c>
      <c r="E12" s="28"/>
      <c r="F12" s="18">
        <v>90</v>
      </c>
      <c r="H12" s="23">
        <v>20</v>
      </c>
      <c r="I12" s="23">
        <f t="shared" si="0"/>
        <v>1800</v>
      </c>
      <c r="J12" s="24">
        <f t="shared" si="16"/>
        <v>21600</v>
      </c>
      <c r="K12" s="25">
        <f t="shared" si="17"/>
        <v>3.2400328703703698</v>
      </c>
      <c r="M12" s="23">
        <v>25</v>
      </c>
      <c r="N12" s="23">
        <f t="shared" si="1"/>
        <v>2250</v>
      </c>
      <c r="O12" s="24">
        <f t="shared" si="18"/>
        <v>27000</v>
      </c>
      <c r="P12" s="25">
        <f t="shared" si="19"/>
        <v>2.5920262962962961</v>
      </c>
      <c r="R12" s="23">
        <v>30</v>
      </c>
      <c r="S12" s="23">
        <f t="shared" si="2"/>
        <v>2700</v>
      </c>
      <c r="T12" s="24">
        <f t="shared" si="20"/>
        <v>32400</v>
      </c>
      <c r="U12" s="25">
        <f t="shared" si="21"/>
        <v>2.1600219135802465</v>
      </c>
      <c r="W12" s="23">
        <v>35</v>
      </c>
      <c r="X12" s="23">
        <f t="shared" si="3"/>
        <v>3150</v>
      </c>
      <c r="Y12" s="24">
        <f t="shared" si="22"/>
        <v>37800</v>
      </c>
      <c r="Z12" s="25">
        <f t="shared" si="23"/>
        <v>1.8514473544973542</v>
      </c>
      <c r="AB12" s="23">
        <v>40</v>
      </c>
      <c r="AC12" s="23">
        <f t="shared" si="4"/>
        <v>3600</v>
      </c>
      <c r="AD12" s="24">
        <f t="shared" si="24"/>
        <v>43200</v>
      </c>
      <c r="AE12" s="25">
        <f t="shared" si="25"/>
        <v>1.6200164351851849</v>
      </c>
    </row>
    <row r="13" spans="1:31" ht="15.75" thickTop="1" x14ac:dyDescent="0.25">
      <c r="A13" s="32" t="s">
        <v>75</v>
      </c>
      <c r="B13" s="33" t="s">
        <v>13</v>
      </c>
      <c r="C13" s="22"/>
      <c r="D13" s="30">
        <f>SUM(D5:D12)</f>
        <v>69984.709999999992</v>
      </c>
      <c r="E13" s="30"/>
      <c r="F13" s="18">
        <v>100</v>
      </c>
      <c r="H13" s="23">
        <v>20</v>
      </c>
      <c r="I13" s="23">
        <f t="shared" si="0"/>
        <v>2000</v>
      </c>
      <c r="J13" s="24">
        <f t="shared" si="16"/>
        <v>24000</v>
      </c>
      <c r="K13" s="25">
        <f t="shared" si="17"/>
        <v>2.9160295833333332</v>
      </c>
      <c r="M13" s="23">
        <v>25</v>
      </c>
      <c r="N13" s="23">
        <f t="shared" si="1"/>
        <v>2500</v>
      </c>
      <c r="O13" s="24">
        <f t="shared" si="18"/>
        <v>30000</v>
      </c>
      <c r="P13" s="25">
        <f t="shared" si="19"/>
        <v>2.3328236666666662</v>
      </c>
      <c r="R13" s="23">
        <v>30</v>
      </c>
      <c r="S13" s="23">
        <f t="shared" si="2"/>
        <v>3000</v>
      </c>
      <c r="T13" s="24">
        <f t="shared" si="20"/>
        <v>36000</v>
      </c>
      <c r="U13" s="25">
        <f t="shared" si="21"/>
        <v>1.944019722222222</v>
      </c>
      <c r="W13" s="23">
        <v>35</v>
      </c>
      <c r="X13" s="23">
        <f t="shared" si="3"/>
        <v>3500</v>
      </c>
      <c r="Y13" s="24">
        <f t="shared" si="22"/>
        <v>42000</v>
      </c>
      <c r="Z13" s="25">
        <f t="shared" si="23"/>
        <v>1.6663026190476189</v>
      </c>
      <c r="AB13" s="23">
        <v>40</v>
      </c>
      <c r="AC13" s="23">
        <f t="shared" si="4"/>
        <v>4000</v>
      </c>
      <c r="AD13" s="24">
        <f t="shared" si="24"/>
        <v>48000</v>
      </c>
      <c r="AE13" s="25">
        <f t="shared" si="25"/>
        <v>1.4580147916666666</v>
      </c>
    </row>
    <row r="14" spans="1:31" x14ac:dyDescent="0.25">
      <c r="F14" s="18">
        <v>110</v>
      </c>
      <c r="H14" s="23">
        <v>20</v>
      </c>
      <c r="I14" s="23">
        <f t="shared" si="0"/>
        <v>2200</v>
      </c>
      <c r="J14" s="24">
        <f>I14*12</f>
        <v>26400</v>
      </c>
      <c r="K14" s="25">
        <f t="shared" si="17"/>
        <v>2.6509359848484846</v>
      </c>
      <c r="M14" s="23">
        <v>25</v>
      </c>
      <c r="N14" s="23">
        <f t="shared" si="1"/>
        <v>2750</v>
      </c>
      <c r="O14" s="24">
        <f>N14*12</f>
        <v>33000</v>
      </c>
      <c r="P14" s="25">
        <f t="shared" si="19"/>
        <v>2.1207487878787878</v>
      </c>
      <c r="R14" s="23">
        <v>30</v>
      </c>
      <c r="S14" s="23">
        <f t="shared" si="2"/>
        <v>3300</v>
      </c>
      <c r="T14" s="24">
        <f>S14*12</f>
        <v>39600</v>
      </c>
      <c r="U14" s="25">
        <f t="shared" si="21"/>
        <v>1.7672906565656563</v>
      </c>
      <c r="W14" s="23">
        <v>35</v>
      </c>
      <c r="X14" s="23">
        <f t="shared" si="3"/>
        <v>3850</v>
      </c>
      <c r="Y14" s="24">
        <f>X14*12</f>
        <v>46200</v>
      </c>
      <c r="Z14" s="25">
        <f t="shared" si="23"/>
        <v>1.5148205627705627</v>
      </c>
      <c r="AB14" s="23">
        <v>40</v>
      </c>
      <c r="AC14" s="23">
        <f t="shared" si="4"/>
        <v>4400</v>
      </c>
      <c r="AD14" s="24">
        <f>AC14*12</f>
        <v>52800</v>
      </c>
      <c r="AE14" s="25">
        <f t="shared" si="25"/>
        <v>1.3254679924242423</v>
      </c>
    </row>
    <row r="15" spans="1:31" x14ac:dyDescent="0.25">
      <c r="F15" s="18">
        <v>120</v>
      </c>
      <c r="H15" s="23">
        <v>20</v>
      </c>
      <c r="I15" s="23">
        <f t="shared" si="0"/>
        <v>2400</v>
      </c>
      <c r="J15" s="24">
        <f t="shared" si="16"/>
        <v>28800</v>
      </c>
      <c r="K15" s="25">
        <f t="shared" si="17"/>
        <v>2.4300246527777776</v>
      </c>
      <c r="M15" s="23">
        <v>25</v>
      </c>
      <c r="N15" s="23">
        <f t="shared" si="1"/>
        <v>3000</v>
      </c>
      <c r="O15" s="24">
        <f t="shared" ref="O15:O33" si="26">N15*12</f>
        <v>36000</v>
      </c>
      <c r="P15" s="25">
        <f t="shared" si="19"/>
        <v>1.944019722222222</v>
      </c>
      <c r="R15" s="23">
        <v>30</v>
      </c>
      <c r="S15" s="23">
        <f t="shared" si="2"/>
        <v>3600</v>
      </c>
      <c r="T15" s="24">
        <f t="shared" ref="T15:T33" si="27">S15*12</f>
        <v>43200</v>
      </c>
      <c r="U15" s="25">
        <f t="shared" si="21"/>
        <v>1.6200164351851849</v>
      </c>
      <c r="W15" s="23">
        <v>35</v>
      </c>
      <c r="X15" s="23">
        <f t="shared" si="3"/>
        <v>4200</v>
      </c>
      <c r="Y15" s="24">
        <f t="shared" ref="Y15:Y33" si="28">X15*12</f>
        <v>50400</v>
      </c>
      <c r="Z15" s="25">
        <f t="shared" si="23"/>
        <v>1.3885855158730158</v>
      </c>
      <c r="AB15" s="23">
        <v>40</v>
      </c>
      <c r="AC15" s="23">
        <f t="shared" si="4"/>
        <v>4800</v>
      </c>
      <c r="AD15" s="24">
        <f t="shared" ref="AD15:AD33" si="29">AC15*12</f>
        <v>57600</v>
      </c>
      <c r="AE15" s="25">
        <f t="shared" si="25"/>
        <v>1.2150123263888888</v>
      </c>
    </row>
    <row r="16" spans="1:31" x14ac:dyDescent="0.25">
      <c r="A16" s="16" t="s">
        <v>81</v>
      </c>
      <c r="D16" s="16">
        <v>125</v>
      </c>
      <c r="F16" s="18">
        <v>130</v>
      </c>
      <c r="H16" s="23">
        <v>20</v>
      </c>
      <c r="I16" s="23">
        <f t="shared" si="0"/>
        <v>2600</v>
      </c>
      <c r="J16" s="24">
        <f t="shared" si="16"/>
        <v>31200</v>
      </c>
      <c r="K16" s="25">
        <f t="shared" si="17"/>
        <v>2.2430996794871794</v>
      </c>
      <c r="M16" s="23">
        <v>25</v>
      </c>
      <c r="N16" s="23">
        <f t="shared" si="1"/>
        <v>3250</v>
      </c>
      <c r="O16" s="24">
        <f t="shared" si="26"/>
        <v>39000</v>
      </c>
      <c r="P16" s="25">
        <f t="shared" si="19"/>
        <v>1.7944797435897433</v>
      </c>
      <c r="R16" s="23">
        <v>30</v>
      </c>
      <c r="S16" s="23">
        <f t="shared" si="2"/>
        <v>3900</v>
      </c>
      <c r="T16" s="24">
        <f t="shared" si="27"/>
        <v>46800</v>
      </c>
      <c r="U16" s="25">
        <f t="shared" si="21"/>
        <v>1.4953997863247861</v>
      </c>
      <c r="W16" s="23">
        <v>35</v>
      </c>
      <c r="X16" s="23">
        <f t="shared" si="3"/>
        <v>4550</v>
      </c>
      <c r="Y16" s="24">
        <f t="shared" si="28"/>
        <v>54600</v>
      </c>
      <c r="Z16" s="25">
        <f t="shared" si="23"/>
        <v>1.2817712454212453</v>
      </c>
      <c r="AB16" s="23">
        <v>40</v>
      </c>
      <c r="AC16" s="23">
        <f t="shared" si="4"/>
        <v>5200</v>
      </c>
      <c r="AD16" s="24">
        <f t="shared" si="29"/>
        <v>62400</v>
      </c>
      <c r="AE16" s="25">
        <f t="shared" si="25"/>
        <v>1.1215498397435897</v>
      </c>
    </row>
    <row r="17" spans="1:31" x14ac:dyDescent="0.25">
      <c r="A17" s="16" t="s">
        <v>82</v>
      </c>
      <c r="D17" s="16">
        <f>ROUNDUP(D16*60%,0)</f>
        <v>75</v>
      </c>
      <c r="F17" s="18">
        <v>140</v>
      </c>
      <c r="H17" s="23">
        <v>20</v>
      </c>
      <c r="I17" s="23">
        <f t="shared" si="0"/>
        <v>2800</v>
      </c>
      <c r="J17" s="24">
        <f t="shared" si="16"/>
        <v>33600</v>
      </c>
      <c r="K17" s="25">
        <f t="shared" si="17"/>
        <v>2.0828782738095235</v>
      </c>
      <c r="M17" s="23">
        <v>25</v>
      </c>
      <c r="N17" s="23">
        <f t="shared" si="1"/>
        <v>3500</v>
      </c>
      <c r="O17" s="24">
        <f t="shared" si="26"/>
        <v>42000</v>
      </c>
      <c r="P17" s="25">
        <f t="shared" si="19"/>
        <v>1.6663026190476189</v>
      </c>
      <c r="R17" s="23">
        <v>30</v>
      </c>
      <c r="S17" s="23">
        <f t="shared" si="2"/>
        <v>4200</v>
      </c>
      <c r="T17" s="24">
        <f t="shared" si="27"/>
        <v>50400</v>
      </c>
      <c r="U17" s="25">
        <f t="shared" si="21"/>
        <v>1.3885855158730158</v>
      </c>
      <c r="W17" s="23">
        <v>35</v>
      </c>
      <c r="X17" s="23">
        <f t="shared" si="3"/>
        <v>4900</v>
      </c>
      <c r="Y17" s="24">
        <f t="shared" si="28"/>
        <v>58800</v>
      </c>
      <c r="Z17" s="25">
        <f t="shared" si="23"/>
        <v>1.1902161564625848</v>
      </c>
      <c r="AB17" s="23">
        <v>40</v>
      </c>
      <c r="AC17" s="23">
        <f t="shared" si="4"/>
        <v>5600</v>
      </c>
      <c r="AD17" s="24">
        <f t="shared" si="29"/>
        <v>67200</v>
      </c>
      <c r="AE17" s="25">
        <f t="shared" si="25"/>
        <v>1.0414391369047618</v>
      </c>
    </row>
    <row r="18" spans="1:31" x14ac:dyDescent="0.25">
      <c r="F18" s="18">
        <v>150</v>
      </c>
      <c r="H18" s="23">
        <v>20</v>
      </c>
      <c r="I18" s="23">
        <f t="shared" si="0"/>
        <v>3000</v>
      </c>
      <c r="J18" s="24">
        <f t="shared" si="16"/>
        <v>36000</v>
      </c>
      <c r="K18" s="25">
        <f t="shared" si="17"/>
        <v>1.944019722222222</v>
      </c>
      <c r="M18" s="23">
        <v>25</v>
      </c>
      <c r="N18" s="23">
        <f t="shared" si="1"/>
        <v>3750</v>
      </c>
      <c r="O18" s="24">
        <f t="shared" si="26"/>
        <v>45000</v>
      </c>
      <c r="P18" s="25">
        <f t="shared" si="19"/>
        <v>1.5552157777777775</v>
      </c>
      <c r="R18" s="23">
        <v>30</v>
      </c>
      <c r="S18" s="23">
        <f t="shared" si="2"/>
        <v>4500</v>
      </c>
      <c r="T18" s="24">
        <f t="shared" si="27"/>
        <v>54000</v>
      </c>
      <c r="U18" s="25">
        <f t="shared" si="21"/>
        <v>1.2960131481481481</v>
      </c>
      <c r="W18" s="23">
        <v>35</v>
      </c>
      <c r="X18" s="23">
        <f t="shared" si="3"/>
        <v>5250</v>
      </c>
      <c r="Y18" s="24">
        <f t="shared" si="28"/>
        <v>63000</v>
      </c>
      <c r="Z18" s="25">
        <f t="shared" si="23"/>
        <v>1.1108684126984125</v>
      </c>
      <c r="AB18" s="23">
        <v>40</v>
      </c>
      <c r="AC18" s="23">
        <f t="shared" si="4"/>
        <v>6000</v>
      </c>
      <c r="AD18" s="24">
        <f t="shared" si="29"/>
        <v>72000</v>
      </c>
      <c r="AE18" s="25">
        <f t="shared" si="25"/>
        <v>0.97200986111111098</v>
      </c>
    </row>
    <row r="19" spans="1:31" x14ac:dyDescent="0.25">
      <c r="F19" s="18">
        <v>160</v>
      </c>
      <c r="H19" s="23">
        <v>20</v>
      </c>
      <c r="I19" s="23">
        <f t="shared" si="0"/>
        <v>3200</v>
      </c>
      <c r="J19" s="24">
        <f t="shared" si="16"/>
        <v>38400</v>
      </c>
      <c r="K19" s="25">
        <f t="shared" si="17"/>
        <v>1.8225184895833331</v>
      </c>
      <c r="M19" s="23">
        <v>25</v>
      </c>
      <c r="N19" s="23">
        <f t="shared" si="1"/>
        <v>4000</v>
      </c>
      <c r="O19" s="24">
        <f t="shared" si="26"/>
        <v>48000</v>
      </c>
      <c r="P19" s="25">
        <f t="shared" si="19"/>
        <v>1.4580147916666666</v>
      </c>
      <c r="R19" s="23">
        <v>30</v>
      </c>
      <c r="S19" s="23">
        <f t="shared" si="2"/>
        <v>4800</v>
      </c>
      <c r="T19" s="24">
        <f t="shared" si="27"/>
        <v>57600</v>
      </c>
      <c r="U19" s="25">
        <f t="shared" si="21"/>
        <v>1.2150123263888888</v>
      </c>
      <c r="W19" s="23">
        <v>35</v>
      </c>
      <c r="X19" s="23">
        <f t="shared" si="3"/>
        <v>5600</v>
      </c>
      <c r="Y19" s="24">
        <f t="shared" si="28"/>
        <v>67200</v>
      </c>
      <c r="Z19" s="25">
        <f t="shared" si="23"/>
        <v>1.0414391369047618</v>
      </c>
      <c r="AB19" s="23">
        <v>40</v>
      </c>
      <c r="AC19" s="23">
        <f t="shared" si="4"/>
        <v>6400</v>
      </c>
      <c r="AD19" s="24">
        <f t="shared" si="29"/>
        <v>76800</v>
      </c>
      <c r="AE19" s="25">
        <f t="shared" si="25"/>
        <v>0.91125924479166653</v>
      </c>
    </row>
    <row r="20" spans="1:31" x14ac:dyDescent="0.25">
      <c r="F20" s="18">
        <v>170</v>
      </c>
      <c r="H20" s="23">
        <v>20</v>
      </c>
      <c r="I20" s="23">
        <f t="shared" si="0"/>
        <v>3400</v>
      </c>
      <c r="J20" s="24">
        <f t="shared" si="16"/>
        <v>40800</v>
      </c>
      <c r="K20" s="25">
        <f t="shared" si="17"/>
        <v>1.715311519607843</v>
      </c>
      <c r="M20" s="23">
        <v>25</v>
      </c>
      <c r="N20" s="23">
        <f t="shared" si="1"/>
        <v>4250</v>
      </c>
      <c r="O20" s="24">
        <f t="shared" si="26"/>
        <v>51000</v>
      </c>
      <c r="P20" s="25">
        <f t="shared" si="19"/>
        <v>1.3722492156862744</v>
      </c>
      <c r="R20" s="23">
        <v>30</v>
      </c>
      <c r="S20" s="23">
        <f t="shared" si="2"/>
        <v>5100</v>
      </c>
      <c r="T20" s="24">
        <f t="shared" si="27"/>
        <v>61200</v>
      </c>
      <c r="U20" s="25">
        <f t="shared" si="21"/>
        <v>1.1435410130718953</v>
      </c>
      <c r="W20" s="23">
        <v>35</v>
      </c>
      <c r="X20" s="23">
        <f t="shared" si="3"/>
        <v>5950</v>
      </c>
      <c r="Y20" s="24">
        <f t="shared" si="28"/>
        <v>71400</v>
      </c>
      <c r="Z20" s="25">
        <f t="shared" si="23"/>
        <v>0.98017801120448167</v>
      </c>
      <c r="AB20" s="23">
        <v>40</v>
      </c>
      <c r="AC20" s="23">
        <f t="shared" si="4"/>
        <v>6800</v>
      </c>
      <c r="AD20" s="24">
        <f t="shared" si="29"/>
        <v>81600</v>
      </c>
      <c r="AE20" s="25">
        <f t="shared" si="25"/>
        <v>0.8576557598039215</v>
      </c>
    </row>
    <row r="21" spans="1:31" x14ac:dyDescent="0.25">
      <c r="F21" s="18">
        <v>180</v>
      </c>
      <c r="H21" s="23">
        <v>20</v>
      </c>
      <c r="I21" s="23">
        <f t="shared" si="0"/>
        <v>3600</v>
      </c>
      <c r="J21" s="24">
        <f t="shared" si="16"/>
        <v>43200</v>
      </c>
      <c r="K21" s="25">
        <f t="shared" si="17"/>
        <v>1.6200164351851849</v>
      </c>
      <c r="M21" s="23">
        <v>25</v>
      </c>
      <c r="N21" s="23">
        <f t="shared" si="1"/>
        <v>4500</v>
      </c>
      <c r="O21" s="24">
        <f t="shared" si="26"/>
        <v>54000</v>
      </c>
      <c r="P21" s="25">
        <f t="shared" si="19"/>
        <v>1.2960131481481481</v>
      </c>
      <c r="R21" s="23">
        <v>30</v>
      </c>
      <c r="S21" s="23">
        <f t="shared" si="2"/>
        <v>5400</v>
      </c>
      <c r="T21" s="24">
        <f t="shared" si="27"/>
        <v>64800</v>
      </c>
      <c r="U21" s="25">
        <f t="shared" si="21"/>
        <v>1.0800109567901233</v>
      </c>
      <c r="W21" s="23">
        <v>35</v>
      </c>
      <c r="X21" s="23">
        <f t="shared" si="3"/>
        <v>6300</v>
      </c>
      <c r="Y21" s="24">
        <f t="shared" si="28"/>
        <v>75600</v>
      </c>
      <c r="Z21" s="25">
        <f t="shared" si="23"/>
        <v>0.9257236772486771</v>
      </c>
      <c r="AB21" s="23">
        <v>40</v>
      </c>
      <c r="AC21" s="23">
        <f t="shared" si="4"/>
        <v>7200</v>
      </c>
      <c r="AD21" s="24">
        <f t="shared" si="29"/>
        <v>86400</v>
      </c>
      <c r="AE21" s="25">
        <f t="shared" si="25"/>
        <v>0.81000821759259245</v>
      </c>
    </row>
    <row r="22" spans="1:31" x14ac:dyDescent="0.25">
      <c r="F22" s="18">
        <v>190</v>
      </c>
      <c r="H22" s="23">
        <v>20</v>
      </c>
      <c r="I22" s="23">
        <f t="shared" si="0"/>
        <v>3800</v>
      </c>
      <c r="J22" s="24">
        <f t="shared" si="16"/>
        <v>45600</v>
      </c>
      <c r="K22" s="25">
        <f t="shared" si="17"/>
        <v>1.5347524122807015</v>
      </c>
      <c r="M22" s="23">
        <v>25</v>
      </c>
      <c r="N22" s="23">
        <f t="shared" si="1"/>
        <v>4750</v>
      </c>
      <c r="O22" s="24">
        <f t="shared" si="26"/>
        <v>57000</v>
      </c>
      <c r="P22" s="25">
        <f t="shared" si="19"/>
        <v>1.2278019298245613</v>
      </c>
      <c r="R22" s="23">
        <v>30</v>
      </c>
      <c r="S22" s="23">
        <f t="shared" si="2"/>
        <v>5700</v>
      </c>
      <c r="T22" s="24">
        <f t="shared" si="27"/>
        <v>68400</v>
      </c>
      <c r="U22" s="25">
        <f t="shared" si="21"/>
        <v>1.0231682748538011</v>
      </c>
      <c r="W22" s="23">
        <v>35</v>
      </c>
      <c r="X22" s="23">
        <f t="shared" si="3"/>
        <v>6650</v>
      </c>
      <c r="Y22" s="24">
        <f t="shared" si="28"/>
        <v>79800</v>
      </c>
      <c r="Z22" s="25">
        <f t="shared" si="23"/>
        <v>0.87700137844611514</v>
      </c>
      <c r="AB22" s="23">
        <v>40</v>
      </c>
      <c r="AC22" s="23">
        <f t="shared" si="4"/>
        <v>7600</v>
      </c>
      <c r="AD22" s="24">
        <f t="shared" si="29"/>
        <v>91200</v>
      </c>
      <c r="AE22" s="25">
        <f t="shared" si="25"/>
        <v>0.76737620614035074</v>
      </c>
    </row>
    <row r="23" spans="1:31" x14ac:dyDescent="0.25">
      <c r="F23" s="18">
        <v>200</v>
      </c>
      <c r="H23" s="23">
        <v>20</v>
      </c>
      <c r="I23" s="23">
        <f t="shared" si="0"/>
        <v>4000</v>
      </c>
      <c r="J23" s="24">
        <f t="shared" si="16"/>
        <v>48000</v>
      </c>
      <c r="K23" s="25">
        <f t="shared" si="17"/>
        <v>1.4580147916666666</v>
      </c>
      <c r="M23" s="23">
        <v>25</v>
      </c>
      <c r="N23" s="23">
        <f t="shared" si="1"/>
        <v>5000</v>
      </c>
      <c r="O23" s="24">
        <f t="shared" si="26"/>
        <v>60000</v>
      </c>
      <c r="P23" s="25">
        <f t="shared" si="19"/>
        <v>1.1664118333333331</v>
      </c>
      <c r="R23" s="23">
        <v>30</v>
      </c>
      <c r="S23" s="23">
        <f t="shared" si="2"/>
        <v>6000</v>
      </c>
      <c r="T23" s="24">
        <f t="shared" si="27"/>
        <v>72000</v>
      </c>
      <c r="U23" s="25">
        <f t="shared" si="21"/>
        <v>0.97200986111111098</v>
      </c>
      <c r="W23" s="23">
        <v>35</v>
      </c>
      <c r="X23" s="23">
        <f t="shared" si="3"/>
        <v>7000</v>
      </c>
      <c r="Y23" s="24">
        <f t="shared" si="28"/>
        <v>84000</v>
      </c>
      <c r="Z23" s="25">
        <f t="shared" si="23"/>
        <v>0.83315130952380945</v>
      </c>
      <c r="AB23" s="23">
        <v>40</v>
      </c>
      <c r="AC23" s="23">
        <f t="shared" si="4"/>
        <v>8000</v>
      </c>
      <c r="AD23" s="24">
        <f t="shared" si="29"/>
        <v>96000</v>
      </c>
      <c r="AE23" s="25">
        <f t="shared" si="25"/>
        <v>0.72900739583333329</v>
      </c>
    </row>
    <row r="24" spans="1:31" x14ac:dyDescent="0.25">
      <c r="F24" s="18">
        <v>210</v>
      </c>
      <c r="H24" s="23">
        <v>20</v>
      </c>
      <c r="I24" s="23">
        <f t="shared" si="0"/>
        <v>4200</v>
      </c>
      <c r="J24" s="24">
        <f t="shared" si="16"/>
        <v>50400</v>
      </c>
      <c r="K24" s="25">
        <f t="shared" si="17"/>
        <v>1.3885855158730158</v>
      </c>
      <c r="M24" s="23">
        <v>25</v>
      </c>
      <c r="N24" s="23">
        <f t="shared" si="1"/>
        <v>5250</v>
      </c>
      <c r="O24" s="24">
        <f t="shared" si="26"/>
        <v>63000</v>
      </c>
      <c r="P24" s="25">
        <f t="shared" si="19"/>
        <v>1.1108684126984125</v>
      </c>
      <c r="R24" s="23">
        <v>30</v>
      </c>
      <c r="S24" s="23">
        <f t="shared" si="2"/>
        <v>6300</v>
      </c>
      <c r="T24" s="24">
        <f t="shared" si="27"/>
        <v>75600</v>
      </c>
      <c r="U24" s="25">
        <f t="shared" si="21"/>
        <v>0.9257236772486771</v>
      </c>
      <c r="W24" s="23">
        <v>35</v>
      </c>
      <c r="X24" s="23">
        <f t="shared" si="3"/>
        <v>7350</v>
      </c>
      <c r="Y24" s="24">
        <f t="shared" si="28"/>
        <v>88200</v>
      </c>
      <c r="Z24" s="25">
        <f t="shared" si="23"/>
        <v>0.79347743764172329</v>
      </c>
      <c r="AB24" s="23">
        <v>40</v>
      </c>
      <c r="AC24" s="23">
        <f t="shared" si="4"/>
        <v>8400</v>
      </c>
      <c r="AD24" s="24">
        <f t="shared" si="29"/>
        <v>100800</v>
      </c>
      <c r="AE24" s="25">
        <f t="shared" si="25"/>
        <v>0.69429275793650791</v>
      </c>
    </row>
    <row r="25" spans="1:31" x14ac:dyDescent="0.25">
      <c r="F25" s="18">
        <v>220</v>
      </c>
      <c r="H25" s="23">
        <v>20</v>
      </c>
      <c r="I25" s="23">
        <f t="shared" si="0"/>
        <v>4400</v>
      </c>
      <c r="J25" s="24">
        <f t="shared" si="16"/>
        <v>52800</v>
      </c>
      <c r="K25" s="25">
        <f t="shared" si="17"/>
        <v>1.3254679924242423</v>
      </c>
      <c r="M25" s="23">
        <v>25</v>
      </c>
      <c r="N25" s="23">
        <f t="shared" si="1"/>
        <v>5500</v>
      </c>
      <c r="O25" s="24">
        <f t="shared" si="26"/>
        <v>66000</v>
      </c>
      <c r="P25" s="25">
        <f t="shared" si="19"/>
        <v>1.0603743939393939</v>
      </c>
      <c r="R25" s="23">
        <v>30</v>
      </c>
      <c r="S25" s="23">
        <f t="shared" si="2"/>
        <v>6600</v>
      </c>
      <c r="T25" s="24">
        <f t="shared" si="27"/>
        <v>79200</v>
      </c>
      <c r="U25" s="25">
        <f t="shared" si="21"/>
        <v>0.88364532828282816</v>
      </c>
      <c r="W25" s="23">
        <v>35</v>
      </c>
      <c r="X25" s="23">
        <f t="shared" si="3"/>
        <v>7700</v>
      </c>
      <c r="Y25" s="24">
        <f t="shared" si="28"/>
        <v>92400</v>
      </c>
      <c r="Z25" s="25">
        <f t="shared" si="23"/>
        <v>0.75741028138528133</v>
      </c>
      <c r="AB25" s="23">
        <v>40</v>
      </c>
      <c r="AC25" s="23">
        <f t="shared" si="4"/>
        <v>8800</v>
      </c>
      <c r="AD25" s="24">
        <f t="shared" si="29"/>
        <v>105600</v>
      </c>
      <c r="AE25" s="25">
        <f t="shared" si="25"/>
        <v>0.66273399621212115</v>
      </c>
    </row>
    <row r="26" spans="1:31" x14ac:dyDescent="0.25">
      <c r="F26" s="18">
        <v>230</v>
      </c>
      <c r="H26" s="23">
        <v>20</v>
      </c>
      <c r="I26" s="23">
        <f t="shared" si="0"/>
        <v>4600</v>
      </c>
      <c r="J26" s="24">
        <f t="shared" si="16"/>
        <v>55200</v>
      </c>
      <c r="K26" s="25">
        <f t="shared" si="17"/>
        <v>1.2678389492753621</v>
      </c>
      <c r="M26" s="23">
        <v>25</v>
      </c>
      <c r="N26" s="23">
        <f t="shared" si="1"/>
        <v>5750</v>
      </c>
      <c r="O26" s="24">
        <f t="shared" si="26"/>
        <v>69000</v>
      </c>
      <c r="P26" s="25">
        <f t="shared" si="19"/>
        <v>1.0142711594202898</v>
      </c>
      <c r="R26" s="23">
        <v>30</v>
      </c>
      <c r="S26" s="23">
        <f t="shared" si="2"/>
        <v>6900</v>
      </c>
      <c r="T26" s="24">
        <f t="shared" si="27"/>
        <v>82800</v>
      </c>
      <c r="U26" s="25">
        <f t="shared" si="21"/>
        <v>0.84522596618357482</v>
      </c>
      <c r="W26" s="23">
        <v>35</v>
      </c>
      <c r="X26" s="23">
        <f t="shared" si="3"/>
        <v>8050</v>
      </c>
      <c r="Y26" s="24">
        <f t="shared" si="28"/>
        <v>96600</v>
      </c>
      <c r="Z26" s="25">
        <f t="shared" si="23"/>
        <v>0.72447939958592122</v>
      </c>
      <c r="AB26" s="23">
        <v>40</v>
      </c>
      <c r="AC26" s="23">
        <f t="shared" si="4"/>
        <v>9200</v>
      </c>
      <c r="AD26" s="24">
        <f t="shared" si="29"/>
        <v>110400</v>
      </c>
      <c r="AE26" s="25">
        <f t="shared" si="25"/>
        <v>0.63391947463768106</v>
      </c>
    </row>
    <row r="27" spans="1:31" x14ac:dyDescent="0.25">
      <c r="F27" s="18">
        <v>240</v>
      </c>
      <c r="H27" s="23">
        <v>20</v>
      </c>
      <c r="I27" s="23">
        <f t="shared" si="0"/>
        <v>4800</v>
      </c>
      <c r="J27" s="24">
        <f t="shared" si="16"/>
        <v>57600</v>
      </c>
      <c r="K27" s="25">
        <f t="shared" si="17"/>
        <v>1.2150123263888888</v>
      </c>
      <c r="M27" s="23">
        <v>25</v>
      </c>
      <c r="N27" s="23">
        <f t="shared" si="1"/>
        <v>6000</v>
      </c>
      <c r="O27" s="24">
        <f t="shared" si="26"/>
        <v>72000</v>
      </c>
      <c r="P27" s="25">
        <f t="shared" si="19"/>
        <v>0.97200986111111098</v>
      </c>
      <c r="R27" s="23">
        <v>30</v>
      </c>
      <c r="S27" s="23">
        <f t="shared" si="2"/>
        <v>7200</v>
      </c>
      <c r="T27" s="24">
        <f t="shared" si="27"/>
        <v>86400</v>
      </c>
      <c r="U27" s="25">
        <f t="shared" si="21"/>
        <v>0.81000821759259245</v>
      </c>
      <c r="W27" s="23">
        <v>35</v>
      </c>
      <c r="X27" s="23">
        <f t="shared" si="3"/>
        <v>8400</v>
      </c>
      <c r="Y27" s="24">
        <f t="shared" si="28"/>
        <v>100800</v>
      </c>
      <c r="Z27" s="25">
        <f t="shared" si="23"/>
        <v>0.69429275793650791</v>
      </c>
      <c r="AB27" s="23">
        <v>40</v>
      </c>
      <c r="AC27" s="23">
        <f t="shared" si="4"/>
        <v>9600</v>
      </c>
      <c r="AD27" s="24">
        <f t="shared" si="29"/>
        <v>115200</v>
      </c>
      <c r="AE27" s="25">
        <f t="shared" si="25"/>
        <v>0.60750616319444439</v>
      </c>
    </row>
    <row r="28" spans="1:31" x14ac:dyDescent="0.25">
      <c r="F28" s="18">
        <v>250</v>
      </c>
      <c r="H28" s="23">
        <v>20</v>
      </c>
      <c r="I28" s="23">
        <f t="shared" si="0"/>
        <v>5000</v>
      </c>
      <c r="J28" s="24">
        <f t="shared" si="16"/>
        <v>60000</v>
      </c>
      <c r="K28" s="25">
        <f t="shared" si="17"/>
        <v>1.1664118333333331</v>
      </c>
      <c r="M28" s="23">
        <v>25</v>
      </c>
      <c r="N28" s="23">
        <f t="shared" si="1"/>
        <v>6250</v>
      </c>
      <c r="O28" s="24">
        <f t="shared" si="26"/>
        <v>75000</v>
      </c>
      <c r="P28" s="25">
        <f t="shared" si="19"/>
        <v>0.93312946666666652</v>
      </c>
      <c r="R28" s="23">
        <v>30</v>
      </c>
      <c r="S28" s="23">
        <f t="shared" si="2"/>
        <v>7500</v>
      </c>
      <c r="T28" s="24">
        <f t="shared" si="27"/>
        <v>90000</v>
      </c>
      <c r="U28" s="25">
        <f t="shared" si="21"/>
        <v>0.77760788888888877</v>
      </c>
      <c r="W28" s="23">
        <v>35</v>
      </c>
      <c r="X28" s="23">
        <f t="shared" si="3"/>
        <v>8750</v>
      </c>
      <c r="Y28" s="24">
        <f t="shared" si="28"/>
        <v>105000</v>
      </c>
      <c r="Z28" s="25">
        <f t="shared" si="23"/>
        <v>0.66652104761904751</v>
      </c>
      <c r="AB28" s="23">
        <v>40</v>
      </c>
      <c r="AC28" s="23">
        <f t="shared" si="4"/>
        <v>10000</v>
      </c>
      <c r="AD28" s="24">
        <f t="shared" si="29"/>
        <v>120000</v>
      </c>
      <c r="AE28" s="25">
        <f t="shared" si="25"/>
        <v>0.58320591666666655</v>
      </c>
    </row>
    <row r="29" spans="1:31" x14ac:dyDescent="0.25">
      <c r="F29" s="18">
        <v>260</v>
      </c>
      <c r="H29" s="23">
        <v>20</v>
      </c>
      <c r="I29" s="23">
        <f t="shared" si="0"/>
        <v>5200</v>
      </c>
      <c r="J29" s="24">
        <f t="shared" si="16"/>
        <v>62400</v>
      </c>
      <c r="K29" s="25">
        <f t="shared" si="17"/>
        <v>1.1215498397435897</v>
      </c>
      <c r="M29" s="23">
        <v>25</v>
      </c>
      <c r="N29" s="23">
        <f t="shared" si="1"/>
        <v>6500</v>
      </c>
      <c r="O29" s="24">
        <f t="shared" si="26"/>
        <v>78000</v>
      </c>
      <c r="P29" s="25">
        <f t="shared" si="19"/>
        <v>0.89723987179487164</v>
      </c>
      <c r="R29" s="23">
        <v>30</v>
      </c>
      <c r="S29" s="23">
        <f t="shared" si="2"/>
        <v>7800</v>
      </c>
      <c r="T29" s="24">
        <f t="shared" si="27"/>
        <v>93600</v>
      </c>
      <c r="U29" s="25">
        <f t="shared" si="21"/>
        <v>0.74769989316239305</v>
      </c>
      <c r="W29" s="23">
        <v>35</v>
      </c>
      <c r="X29" s="23">
        <f t="shared" si="3"/>
        <v>9100</v>
      </c>
      <c r="Y29" s="24">
        <f t="shared" si="28"/>
        <v>109200</v>
      </c>
      <c r="Z29" s="25">
        <f t="shared" si="23"/>
        <v>0.64088562271062266</v>
      </c>
      <c r="AB29" s="23">
        <v>40</v>
      </c>
      <c r="AC29" s="23">
        <f t="shared" si="4"/>
        <v>10400</v>
      </c>
      <c r="AD29" s="24">
        <f t="shared" si="29"/>
        <v>124800</v>
      </c>
      <c r="AE29" s="25">
        <f t="shared" si="25"/>
        <v>0.56077491987179484</v>
      </c>
    </row>
    <row r="30" spans="1:31" x14ac:dyDescent="0.25">
      <c r="F30" s="18">
        <v>270</v>
      </c>
      <c r="H30" s="23">
        <v>20</v>
      </c>
      <c r="I30" s="23">
        <f t="shared" si="0"/>
        <v>5400</v>
      </c>
      <c r="J30" s="24">
        <f t="shared" si="16"/>
        <v>64800</v>
      </c>
      <c r="K30" s="25">
        <f t="shared" si="17"/>
        <v>1.0800109567901233</v>
      </c>
      <c r="M30" s="23">
        <v>25</v>
      </c>
      <c r="N30" s="23">
        <f t="shared" si="1"/>
        <v>6750</v>
      </c>
      <c r="O30" s="24">
        <f t="shared" si="26"/>
        <v>81000</v>
      </c>
      <c r="P30" s="25">
        <f t="shared" si="19"/>
        <v>0.8640087654320987</v>
      </c>
      <c r="R30" s="23">
        <v>30</v>
      </c>
      <c r="S30" s="23">
        <f t="shared" si="2"/>
        <v>8100</v>
      </c>
      <c r="T30" s="24">
        <f t="shared" si="27"/>
        <v>97200</v>
      </c>
      <c r="U30" s="25">
        <f t="shared" si="21"/>
        <v>0.72000730452674888</v>
      </c>
      <c r="W30" s="23">
        <v>35</v>
      </c>
      <c r="X30" s="23">
        <f t="shared" si="3"/>
        <v>9450</v>
      </c>
      <c r="Y30" s="24">
        <f t="shared" si="28"/>
        <v>113400</v>
      </c>
      <c r="Z30" s="25">
        <f t="shared" si="23"/>
        <v>0.61714911816578477</v>
      </c>
      <c r="AB30" s="23">
        <v>40</v>
      </c>
      <c r="AC30" s="23">
        <f t="shared" si="4"/>
        <v>10800</v>
      </c>
      <c r="AD30" s="24">
        <f t="shared" si="29"/>
        <v>129600</v>
      </c>
      <c r="AE30" s="25">
        <f t="shared" si="25"/>
        <v>0.54000547839506163</v>
      </c>
    </row>
    <row r="31" spans="1:31" x14ac:dyDescent="0.25">
      <c r="F31" s="18">
        <v>280</v>
      </c>
      <c r="H31" s="23">
        <v>20</v>
      </c>
      <c r="I31" s="23">
        <f t="shared" si="0"/>
        <v>5600</v>
      </c>
      <c r="J31" s="24">
        <f t="shared" si="16"/>
        <v>67200</v>
      </c>
      <c r="K31" s="25">
        <f t="shared" si="17"/>
        <v>1.0414391369047618</v>
      </c>
      <c r="M31" s="23">
        <v>25</v>
      </c>
      <c r="N31" s="23">
        <f t="shared" si="1"/>
        <v>7000</v>
      </c>
      <c r="O31" s="24">
        <f t="shared" si="26"/>
        <v>84000</v>
      </c>
      <c r="P31" s="25">
        <f t="shared" si="19"/>
        <v>0.83315130952380945</v>
      </c>
      <c r="R31" s="23">
        <v>30</v>
      </c>
      <c r="S31" s="23">
        <f t="shared" si="2"/>
        <v>8400</v>
      </c>
      <c r="T31" s="24">
        <f t="shared" si="27"/>
        <v>100800</v>
      </c>
      <c r="U31" s="25">
        <f t="shared" si="21"/>
        <v>0.69429275793650791</v>
      </c>
      <c r="W31" s="23">
        <v>35</v>
      </c>
      <c r="X31" s="23">
        <f t="shared" si="3"/>
        <v>9800</v>
      </c>
      <c r="Y31" s="24">
        <f t="shared" si="28"/>
        <v>117600</v>
      </c>
      <c r="Z31" s="25">
        <f t="shared" si="23"/>
        <v>0.59510807823129241</v>
      </c>
      <c r="AB31" s="23">
        <v>40</v>
      </c>
      <c r="AC31" s="23">
        <f t="shared" si="4"/>
        <v>11200</v>
      </c>
      <c r="AD31" s="24">
        <f t="shared" si="29"/>
        <v>134400</v>
      </c>
      <c r="AE31" s="25">
        <f t="shared" si="25"/>
        <v>0.52071956845238088</v>
      </c>
    </row>
    <row r="32" spans="1:31" x14ac:dyDescent="0.25">
      <c r="F32" s="18">
        <v>290</v>
      </c>
      <c r="H32" s="23">
        <v>20</v>
      </c>
      <c r="I32" s="23">
        <f t="shared" si="0"/>
        <v>5800</v>
      </c>
      <c r="J32" s="24">
        <f t="shared" si="16"/>
        <v>69600</v>
      </c>
      <c r="K32" s="25">
        <f t="shared" si="17"/>
        <v>1.0055274425287355</v>
      </c>
      <c r="M32" s="23">
        <v>25</v>
      </c>
      <c r="N32" s="23">
        <f t="shared" si="1"/>
        <v>7250</v>
      </c>
      <c r="O32" s="24">
        <f t="shared" si="26"/>
        <v>87000</v>
      </c>
      <c r="P32" s="25">
        <f t="shared" si="19"/>
        <v>0.80442195402298844</v>
      </c>
      <c r="R32" s="23">
        <v>30</v>
      </c>
      <c r="S32" s="23">
        <f t="shared" si="2"/>
        <v>8700</v>
      </c>
      <c r="T32" s="24">
        <f t="shared" si="27"/>
        <v>104400</v>
      </c>
      <c r="U32" s="25">
        <f t="shared" si="21"/>
        <v>0.67035162835249029</v>
      </c>
      <c r="W32" s="23">
        <v>35</v>
      </c>
      <c r="X32" s="23">
        <f t="shared" si="3"/>
        <v>10150</v>
      </c>
      <c r="Y32" s="24">
        <f t="shared" si="28"/>
        <v>121800</v>
      </c>
      <c r="Z32" s="25">
        <f t="shared" si="23"/>
        <v>0.57458711001642027</v>
      </c>
      <c r="AB32" s="23">
        <v>40</v>
      </c>
      <c r="AC32" s="23">
        <f t="shared" si="4"/>
        <v>11600</v>
      </c>
      <c r="AD32" s="24">
        <f t="shared" si="29"/>
        <v>139200</v>
      </c>
      <c r="AE32" s="25">
        <f t="shared" si="25"/>
        <v>0.50276372126436775</v>
      </c>
    </row>
    <row r="33" spans="6:31" x14ac:dyDescent="0.25">
      <c r="F33" s="18">
        <v>300</v>
      </c>
      <c r="H33" s="23">
        <v>20</v>
      </c>
      <c r="I33" s="23">
        <f t="shared" si="0"/>
        <v>6000</v>
      </c>
      <c r="J33" s="24">
        <f t="shared" si="16"/>
        <v>72000</v>
      </c>
      <c r="K33" s="25">
        <f t="shared" si="17"/>
        <v>0.97200986111111098</v>
      </c>
      <c r="M33" s="23">
        <v>25</v>
      </c>
      <c r="N33" s="23">
        <f t="shared" si="1"/>
        <v>7500</v>
      </c>
      <c r="O33" s="24">
        <f t="shared" si="26"/>
        <v>90000</v>
      </c>
      <c r="P33" s="25">
        <f t="shared" si="19"/>
        <v>0.77760788888888877</v>
      </c>
      <c r="R33" s="23">
        <v>30</v>
      </c>
      <c r="S33" s="23">
        <f t="shared" si="2"/>
        <v>9000</v>
      </c>
      <c r="T33" s="24">
        <f t="shared" si="27"/>
        <v>108000</v>
      </c>
      <c r="U33" s="25">
        <f t="shared" si="21"/>
        <v>0.64800657407407403</v>
      </c>
      <c r="W33" s="23">
        <v>35</v>
      </c>
      <c r="X33" s="23">
        <f t="shared" si="3"/>
        <v>10500</v>
      </c>
      <c r="Y33" s="24">
        <f t="shared" si="28"/>
        <v>126000</v>
      </c>
      <c r="Z33" s="25">
        <f t="shared" si="23"/>
        <v>0.55543420634920626</v>
      </c>
      <c r="AB33" s="23">
        <v>40</v>
      </c>
      <c r="AC33" s="23">
        <f t="shared" si="4"/>
        <v>12000</v>
      </c>
      <c r="AD33" s="24">
        <f t="shared" si="29"/>
        <v>144000</v>
      </c>
      <c r="AE33" s="25">
        <f t="shared" si="25"/>
        <v>0.48600493055555549</v>
      </c>
    </row>
  </sheetData>
  <mergeCells count="5">
    <mergeCell ref="H3:K3"/>
    <mergeCell ref="M3:P3"/>
    <mergeCell ref="R3:U3"/>
    <mergeCell ref="W3:Z3"/>
    <mergeCell ref="AB3:AE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98FD4-8D1C-4DEC-B4DF-9D6DBC672B35}">
  <dimension ref="A1:AE33"/>
  <sheetViews>
    <sheetView tabSelected="1" workbookViewId="0">
      <selection sqref="A1:XFD1048576"/>
    </sheetView>
  </sheetViews>
  <sheetFormatPr defaultRowHeight="15" x14ac:dyDescent="0.25"/>
  <cols>
    <col min="1" max="1" width="40.7109375" style="16" customWidth="1"/>
    <col min="2" max="2" width="8.42578125" style="16" bestFit="1" customWidth="1"/>
    <col min="3" max="4" width="11.5703125" style="16" bestFit="1" customWidth="1"/>
    <col min="5" max="5" width="11.5703125" style="16" customWidth="1"/>
    <col min="6" max="6" width="8.85546875" style="16" customWidth="1"/>
    <col min="7" max="7" width="6.140625" style="16" bestFit="1" customWidth="1"/>
    <col min="8" max="8" width="5.28515625" style="16" bestFit="1" customWidth="1"/>
    <col min="9" max="9" width="7.28515625" style="16" bestFit="1" customWidth="1"/>
    <col min="10" max="10" width="8.28515625" style="16" bestFit="1" customWidth="1"/>
    <col min="11" max="11" width="4.140625" style="16" bestFit="1" customWidth="1"/>
    <col min="12" max="12" width="9.140625" style="16"/>
    <col min="13" max="13" width="5.28515625" style="16" bestFit="1" customWidth="1"/>
    <col min="14" max="14" width="7.28515625" style="16" bestFit="1" customWidth="1"/>
    <col min="15" max="15" width="8.28515625" style="16" bestFit="1" customWidth="1"/>
    <col min="16" max="16" width="4.140625" style="16" bestFit="1" customWidth="1"/>
    <col min="17" max="17" width="9.140625" style="16"/>
    <col min="18" max="18" width="5.28515625" style="16" bestFit="1" customWidth="1"/>
    <col min="19" max="19" width="7.28515625" style="16" bestFit="1" customWidth="1"/>
    <col min="20" max="20" width="9.28515625" style="16" bestFit="1" customWidth="1"/>
    <col min="21" max="21" width="4.140625" style="16" bestFit="1" customWidth="1"/>
    <col min="22" max="22" width="9.140625" style="16"/>
    <col min="23" max="23" width="5.28515625" style="16" bestFit="1" customWidth="1"/>
    <col min="24" max="24" width="8.28515625" style="16" bestFit="1" customWidth="1"/>
    <col min="25" max="25" width="9.28515625" style="16" bestFit="1" customWidth="1"/>
    <col min="26" max="26" width="4.140625" style="16" bestFit="1" customWidth="1"/>
    <col min="27" max="27" width="9.140625" style="16"/>
    <col min="28" max="28" width="5.28515625" style="16" bestFit="1" customWidth="1"/>
    <col min="29" max="29" width="8.28515625" style="16" bestFit="1" customWidth="1"/>
    <col min="30" max="30" width="9.28515625" style="16" bestFit="1" customWidth="1"/>
    <col min="31" max="31" width="4.140625" style="16" bestFit="1" customWidth="1"/>
    <col min="32" max="16384" width="9.140625" style="16"/>
  </cols>
  <sheetData>
    <row r="1" spans="1:31" x14ac:dyDescent="0.25">
      <c r="A1" s="16" t="s">
        <v>63</v>
      </c>
    </row>
    <row r="3" spans="1:31" x14ac:dyDescent="0.25">
      <c r="H3" s="31" t="s">
        <v>76</v>
      </c>
      <c r="I3" s="31"/>
      <c r="J3" s="31"/>
      <c r="K3" s="31"/>
      <c r="M3" s="31" t="s">
        <v>77</v>
      </c>
      <c r="N3" s="31"/>
      <c r="O3" s="31"/>
      <c r="P3" s="31"/>
      <c r="R3" s="31" t="s">
        <v>78</v>
      </c>
      <c r="S3" s="31"/>
      <c r="T3" s="31"/>
      <c r="U3" s="31"/>
      <c r="W3" s="31" t="s">
        <v>79</v>
      </c>
      <c r="X3" s="31"/>
      <c r="Y3" s="31"/>
      <c r="Z3" s="31"/>
      <c r="AB3" s="31" t="s">
        <v>80</v>
      </c>
      <c r="AC3" s="31"/>
      <c r="AD3" s="31"/>
      <c r="AE3" s="31"/>
    </row>
    <row r="4" spans="1:31" ht="30" x14ac:dyDescent="0.25">
      <c r="A4" s="16" t="s">
        <v>0</v>
      </c>
      <c r="B4" s="16" t="s">
        <v>1</v>
      </c>
      <c r="C4" s="18" t="s">
        <v>73</v>
      </c>
      <c r="D4" s="18" t="s">
        <v>74</v>
      </c>
      <c r="E4" s="18"/>
      <c r="F4" s="19" t="s">
        <v>68</v>
      </c>
      <c r="H4" s="20" t="s">
        <v>69</v>
      </c>
      <c r="I4" s="21" t="s">
        <v>70</v>
      </c>
      <c r="J4" s="21" t="s">
        <v>71</v>
      </c>
      <c r="K4" s="21" t="s">
        <v>72</v>
      </c>
      <c r="M4" s="20" t="s">
        <v>69</v>
      </c>
      <c r="N4" s="21" t="s">
        <v>70</v>
      </c>
      <c r="O4" s="21" t="s">
        <v>71</v>
      </c>
      <c r="P4" s="21" t="s">
        <v>72</v>
      </c>
      <c r="R4" s="20" t="s">
        <v>69</v>
      </c>
      <c r="S4" s="21" t="s">
        <v>70</v>
      </c>
      <c r="T4" s="21" t="s">
        <v>71</v>
      </c>
      <c r="U4" s="21" t="s">
        <v>72</v>
      </c>
      <c r="W4" s="20" t="s">
        <v>69</v>
      </c>
      <c r="X4" s="21" t="s">
        <v>70</v>
      </c>
      <c r="Y4" s="21" t="s">
        <v>71</v>
      </c>
      <c r="Z4" s="21" t="s">
        <v>72</v>
      </c>
      <c r="AB4" s="20" t="s">
        <v>69</v>
      </c>
      <c r="AC4" s="21" t="s">
        <v>70</v>
      </c>
      <c r="AD4" s="21" t="s">
        <v>71</v>
      </c>
      <c r="AE4" s="21" t="s">
        <v>72</v>
      </c>
    </row>
    <row r="5" spans="1:31" x14ac:dyDescent="0.25">
      <c r="A5" s="16" t="s">
        <v>3</v>
      </c>
      <c r="B5" s="16">
        <v>1</v>
      </c>
      <c r="C5" s="22">
        <v>11634</v>
      </c>
      <c r="D5" s="22">
        <f>B5*C5</f>
        <v>11634</v>
      </c>
      <c r="E5" s="22"/>
      <c r="F5" s="18">
        <v>25</v>
      </c>
      <c r="H5" s="23">
        <v>20</v>
      </c>
      <c r="I5" s="23">
        <f t="shared" ref="I5:I33" si="0">F5*H5</f>
        <v>500</v>
      </c>
      <c r="J5" s="24">
        <f>I5*12</f>
        <v>6000</v>
      </c>
      <c r="K5" s="25">
        <f>$D$13/J5</f>
        <v>5.7086183333333329</v>
      </c>
      <c r="M5" s="23">
        <v>25</v>
      </c>
      <c r="N5" s="23">
        <f t="shared" ref="N5:N33" si="1">$F5*M5</f>
        <v>625</v>
      </c>
      <c r="O5" s="24">
        <f>N5*12</f>
        <v>7500</v>
      </c>
      <c r="P5" s="25">
        <f>$D$13/O5</f>
        <v>4.5668946666666663</v>
      </c>
      <c r="R5" s="23">
        <v>30</v>
      </c>
      <c r="S5" s="23">
        <f t="shared" ref="S5:S33" si="2">$F5*R5</f>
        <v>750</v>
      </c>
      <c r="T5" s="24">
        <f>S5*12</f>
        <v>9000</v>
      </c>
      <c r="U5" s="25">
        <f>$D$13/T5</f>
        <v>3.8057455555555553</v>
      </c>
      <c r="W5" s="23">
        <v>35</v>
      </c>
      <c r="X5" s="23">
        <f t="shared" ref="X5:X33" si="3">$F5*W5</f>
        <v>875</v>
      </c>
      <c r="Y5" s="24">
        <f>X5*12</f>
        <v>10500</v>
      </c>
      <c r="Z5" s="25">
        <f>$D$13/Y5</f>
        <v>3.262067619047619</v>
      </c>
      <c r="AB5" s="23">
        <v>40</v>
      </c>
      <c r="AC5" s="23">
        <f t="shared" ref="AC5:AC33" si="4">$F5*AB5</f>
        <v>1000</v>
      </c>
      <c r="AD5" s="24">
        <f>AC5*12</f>
        <v>12000</v>
      </c>
      <c r="AE5" s="25">
        <f>$D$13/AD5</f>
        <v>2.8543091666666665</v>
      </c>
    </row>
    <row r="6" spans="1:31" x14ac:dyDescent="0.25">
      <c r="A6" s="16" t="s">
        <v>4</v>
      </c>
      <c r="B6" s="16">
        <v>1</v>
      </c>
      <c r="C6" s="22">
        <v>277</v>
      </c>
      <c r="D6" s="22">
        <f t="shared" ref="D6:D12" si="5">B6*C6</f>
        <v>277</v>
      </c>
      <c r="E6" s="22"/>
      <c r="F6" s="18">
        <v>30</v>
      </c>
      <c r="H6" s="23">
        <v>20</v>
      </c>
      <c r="I6" s="23">
        <f t="shared" si="0"/>
        <v>600</v>
      </c>
      <c r="J6" s="24">
        <f t="shared" ref="J6:J7" si="6">I6*12</f>
        <v>7200</v>
      </c>
      <c r="K6" s="25">
        <f t="shared" ref="K6:K7" si="7">$D$13/J6</f>
        <v>4.7571819444444445</v>
      </c>
      <c r="M6" s="23">
        <v>25</v>
      </c>
      <c r="N6" s="23">
        <f t="shared" si="1"/>
        <v>750</v>
      </c>
      <c r="O6" s="24">
        <f t="shared" ref="O6:O7" si="8">N6*12</f>
        <v>9000</v>
      </c>
      <c r="P6" s="25">
        <f t="shared" ref="P6:P7" si="9">$D$13/O6</f>
        <v>3.8057455555555553</v>
      </c>
      <c r="R6" s="23">
        <v>30</v>
      </c>
      <c r="S6" s="23">
        <f t="shared" si="2"/>
        <v>900</v>
      </c>
      <c r="T6" s="24">
        <f t="shared" ref="T6:T7" si="10">S6*12</f>
        <v>10800</v>
      </c>
      <c r="U6" s="25">
        <f t="shared" ref="U6:U7" si="11">$D$13/T6</f>
        <v>3.1714546296296295</v>
      </c>
      <c r="W6" s="23">
        <v>35</v>
      </c>
      <c r="X6" s="23">
        <f t="shared" si="3"/>
        <v>1050</v>
      </c>
      <c r="Y6" s="24">
        <f t="shared" ref="Y6:Y7" si="12">X6*12</f>
        <v>12600</v>
      </c>
      <c r="Z6" s="25">
        <f t="shared" ref="Z6:Z7" si="13">$D$13/Y6</f>
        <v>2.7183896825396823</v>
      </c>
      <c r="AB6" s="23">
        <v>40</v>
      </c>
      <c r="AC6" s="23">
        <f t="shared" si="4"/>
        <v>1200</v>
      </c>
      <c r="AD6" s="24">
        <f t="shared" ref="AD6:AD7" si="14">AC6*12</f>
        <v>14400</v>
      </c>
      <c r="AE6" s="25">
        <f t="shared" ref="AE6:AE7" si="15">$D$13/AD6</f>
        <v>2.3785909722222223</v>
      </c>
    </row>
    <row r="7" spans="1:31" x14ac:dyDescent="0.25">
      <c r="A7" s="16" t="s">
        <v>38</v>
      </c>
      <c r="B7" s="16">
        <v>1</v>
      </c>
      <c r="C7" s="22">
        <v>14500</v>
      </c>
      <c r="D7" s="22">
        <f t="shared" si="5"/>
        <v>14500</v>
      </c>
      <c r="E7" s="22"/>
      <c r="F7" s="18">
        <v>40</v>
      </c>
      <c r="H7" s="23">
        <v>20</v>
      </c>
      <c r="I7" s="23">
        <f t="shared" si="0"/>
        <v>800</v>
      </c>
      <c r="J7" s="24">
        <f t="shared" si="6"/>
        <v>9600</v>
      </c>
      <c r="K7" s="25">
        <f t="shared" si="7"/>
        <v>3.5678864583333332</v>
      </c>
      <c r="M7" s="23">
        <v>25</v>
      </c>
      <c r="N7" s="23">
        <f t="shared" si="1"/>
        <v>1000</v>
      </c>
      <c r="O7" s="24">
        <f t="shared" si="8"/>
        <v>12000</v>
      </c>
      <c r="P7" s="25">
        <f t="shared" si="9"/>
        <v>2.8543091666666665</v>
      </c>
      <c r="R7" s="23">
        <v>30</v>
      </c>
      <c r="S7" s="23">
        <f t="shared" si="2"/>
        <v>1200</v>
      </c>
      <c r="T7" s="24">
        <f t="shared" si="10"/>
        <v>14400</v>
      </c>
      <c r="U7" s="25">
        <f t="shared" si="11"/>
        <v>2.3785909722222223</v>
      </c>
      <c r="W7" s="23">
        <v>35</v>
      </c>
      <c r="X7" s="23">
        <f t="shared" si="3"/>
        <v>1400</v>
      </c>
      <c r="Y7" s="24">
        <f t="shared" si="12"/>
        <v>16800</v>
      </c>
      <c r="Z7" s="25">
        <f t="shared" si="13"/>
        <v>2.0387922619047618</v>
      </c>
      <c r="AB7" s="23">
        <v>40</v>
      </c>
      <c r="AC7" s="23">
        <f t="shared" si="4"/>
        <v>1600</v>
      </c>
      <c r="AD7" s="24">
        <f t="shared" si="14"/>
        <v>19200</v>
      </c>
      <c r="AE7" s="25">
        <f t="shared" si="15"/>
        <v>1.7839432291666666</v>
      </c>
    </row>
    <row r="8" spans="1:31" x14ac:dyDescent="0.25">
      <c r="A8" s="16" t="s">
        <v>58</v>
      </c>
      <c r="B8" s="16">
        <v>2</v>
      </c>
      <c r="C8" s="22">
        <v>320</v>
      </c>
      <c r="D8" s="22">
        <f t="shared" si="5"/>
        <v>640</v>
      </c>
      <c r="E8" s="22"/>
      <c r="F8" s="18">
        <v>50</v>
      </c>
      <c r="H8" s="23">
        <v>20</v>
      </c>
      <c r="I8" s="23">
        <f t="shared" si="0"/>
        <v>1000</v>
      </c>
      <c r="J8" s="24">
        <f>I8*12</f>
        <v>12000</v>
      </c>
      <c r="K8" s="25">
        <f>$D$13/J8</f>
        <v>2.8543091666666665</v>
      </c>
      <c r="M8" s="23">
        <v>25</v>
      </c>
      <c r="N8" s="23">
        <f t="shared" si="1"/>
        <v>1250</v>
      </c>
      <c r="O8" s="24">
        <f>N8*12</f>
        <v>15000</v>
      </c>
      <c r="P8" s="25">
        <f>$D$13/O8</f>
        <v>2.2834473333333332</v>
      </c>
      <c r="R8" s="23">
        <v>30</v>
      </c>
      <c r="S8" s="23">
        <f t="shared" si="2"/>
        <v>1500</v>
      </c>
      <c r="T8" s="24">
        <f>S8*12</f>
        <v>18000</v>
      </c>
      <c r="U8" s="25">
        <f>$D$13/T8</f>
        <v>1.9028727777777776</v>
      </c>
      <c r="W8" s="23">
        <v>35</v>
      </c>
      <c r="X8" s="23">
        <f t="shared" si="3"/>
        <v>1750</v>
      </c>
      <c r="Y8" s="24">
        <f>X8*12</f>
        <v>21000</v>
      </c>
      <c r="Z8" s="25">
        <f>$D$13/Y8</f>
        <v>1.6310338095238095</v>
      </c>
      <c r="AB8" s="23">
        <v>40</v>
      </c>
      <c r="AC8" s="23">
        <f t="shared" si="4"/>
        <v>2000</v>
      </c>
      <c r="AD8" s="24">
        <f>AC8*12</f>
        <v>24000</v>
      </c>
      <c r="AE8" s="25">
        <f>$D$13/AD8</f>
        <v>1.4271545833333332</v>
      </c>
    </row>
    <row r="9" spans="1:31" x14ac:dyDescent="0.25">
      <c r="A9" s="16" t="s">
        <v>65</v>
      </c>
      <c r="B9" s="16">
        <v>1</v>
      </c>
      <c r="C9" s="22">
        <v>3500</v>
      </c>
      <c r="D9" s="22">
        <f t="shared" si="5"/>
        <v>3500</v>
      </c>
      <c r="E9" s="22"/>
      <c r="F9" s="18">
        <v>60</v>
      </c>
      <c r="H9" s="23">
        <v>20</v>
      </c>
      <c r="I9" s="23">
        <f t="shared" si="0"/>
        <v>1200</v>
      </c>
      <c r="J9" s="24">
        <f t="shared" ref="J9:J33" si="16">I9*12</f>
        <v>14400</v>
      </c>
      <c r="K9" s="25">
        <f t="shared" ref="K9:K33" si="17">$D$13/J9</f>
        <v>2.3785909722222223</v>
      </c>
      <c r="M9" s="23">
        <v>25</v>
      </c>
      <c r="N9" s="23">
        <f t="shared" si="1"/>
        <v>1500</v>
      </c>
      <c r="O9" s="24">
        <f t="shared" ref="O9:O13" si="18">N9*12</f>
        <v>18000</v>
      </c>
      <c r="P9" s="25">
        <f t="shared" ref="P9:P33" si="19">$D$13/O9</f>
        <v>1.9028727777777776</v>
      </c>
      <c r="R9" s="23">
        <v>30</v>
      </c>
      <c r="S9" s="23">
        <f t="shared" si="2"/>
        <v>1800</v>
      </c>
      <c r="T9" s="24">
        <f t="shared" ref="T9:T13" si="20">S9*12</f>
        <v>21600</v>
      </c>
      <c r="U9" s="25">
        <f t="shared" ref="U9:U33" si="21">$D$13/T9</f>
        <v>1.5857273148148148</v>
      </c>
      <c r="W9" s="23">
        <v>35</v>
      </c>
      <c r="X9" s="23">
        <f t="shared" si="3"/>
        <v>2100</v>
      </c>
      <c r="Y9" s="24">
        <f t="shared" ref="Y9:Y13" si="22">X9*12</f>
        <v>25200</v>
      </c>
      <c r="Z9" s="25">
        <f t="shared" ref="Z9:Z33" si="23">$D$13/Y9</f>
        <v>1.3591948412698411</v>
      </c>
      <c r="AB9" s="23">
        <v>40</v>
      </c>
      <c r="AC9" s="23">
        <f t="shared" si="4"/>
        <v>2400</v>
      </c>
      <c r="AD9" s="24">
        <f t="shared" ref="AD9:AD13" si="24">AC9*12</f>
        <v>28800</v>
      </c>
      <c r="AE9" s="25">
        <f t="shared" ref="AE9:AE33" si="25">$D$13/AD9</f>
        <v>1.1892954861111111</v>
      </c>
    </row>
    <row r="10" spans="1:31" x14ac:dyDescent="0.25">
      <c r="A10" s="16" t="s">
        <v>5</v>
      </c>
      <c r="B10" s="16">
        <v>2</v>
      </c>
      <c r="C10" s="22">
        <v>1366.5</v>
      </c>
      <c r="D10" s="22">
        <f t="shared" si="5"/>
        <v>2733</v>
      </c>
      <c r="E10" s="22"/>
      <c r="F10" s="18">
        <v>70</v>
      </c>
      <c r="H10" s="23">
        <v>20</v>
      </c>
      <c r="I10" s="23">
        <f t="shared" si="0"/>
        <v>1400</v>
      </c>
      <c r="J10" s="24">
        <f t="shared" si="16"/>
        <v>16800</v>
      </c>
      <c r="K10" s="25">
        <f t="shared" si="17"/>
        <v>2.0387922619047618</v>
      </c>
      <c r="M10" s="23">
        <v>25</v>
      </c>
      <c r="N10" s="23">
        <f t="shared" si="1"/>
        <v>1750</v>
      </c>
      <c r="O10" s="24">
        <f t="shared" si="18"/>
        <v>21000</v>
      </c>
      <c r="P10" s="25">
        <f t="shared" si="19"/>
        <v>1.6310338095238095</v>
      </c>
      <c r="R10" s="23">
        <v>30</v>
      </c>
      <c r="S10" s="23">
        <f t="shared" si="2"/>
        <v>2100</v>
      </c>
      <c r="T10" s="24">
        <f t="shared" si="20"/>
        <v>25200</v>
      </c>
      <c r="U10" s="25">
        <f t="shared" si="21"/>
        <v>1.3591948412698411</v>
      </c>
      <c r="W10" s="23">
        <v>35</v>
      </c>
      <c r="X10" s="23">
        <f t="shared" si="3"/>
        <v>2450</v>
      </c>
      <c r="Y10" s="24">
        <f t="shared" si="22"/>
        <v>29400</v>
      </c>
      <c r="Z10" s="25">
        <f t="shared" si="23"/>
        <v>1.1650241496598639</v>
      </c>
      <c r="AB10" s="23">
        <v>40</v>
      </c>
      <c r="AC10" s="23">
        <f t="shared" si="4"/>
        <v>2800</v>
      </c>
      <c r="AD10" s="24">
        <f t="shared" si="24"/>
        <v>33600</v>
      </c>
      <c r="AE10" s="25">
        <f t="shared" si="25"/>
        <v>1.0193961309523809</v>
      </c>
    </row>
    <row r="11" spans="1:31" x14ac:dyDescent="0.25">
      <c r="A11" s="16" t="s">
        <v>6</v>
      </c>
      <c r="B11" s="16">
        <v>1</v>
      </c>
      <c r="C11" s="22">
        <v>914.87</v>
      </c>
      <c r="D11" s="22">
        <f t="shared" si="5"/>
        <v>914.87</v>
      </c>
      <c r="E11" s="22"/>
      <c r="F11" s="18">
        <v>80</v>
      </c>
      <c r="H11" s="23">
        <v>20</v>
      </c>
      <c r="I11" s="23">
        <f t="shared" si="0"/>
        <v>1600</v>
      </c>
      <c r="J11" s="24">
        <f t="shared" si="16"/>
        <v>19200</v>
      </c>
      <c r="K11" s="25">
        <f t="shared" si="17"/>
        <v>1.7839432291666666</v>
      </c>
      <c r="M11" s="23">
        <v>25</v>
      </c>
      <c r="N11" s="23">
        <f t="shared" si="1"/>
        <v>2000</v>
      </c>
      <c r="O11" s="24">
        <f t="shared" si="18"/>
        <v>24000</v>
      </c>
      <c r="P11" s="25">
        <f t="shared" si="19"/>
        <v>1.4271545833333332</v>
      </c>
      <c r="R11" s="23">
        <v>30</v>
      </c>
      <c r="S11" s="23">
        <f t="shared" si="2"/>
        <v>2400</v>
      </c>
      <c r="T11" s="24">
        <f t="shared" si="20"/>
        <v>28800</v>
      </c>
      <c r="U11" s="25">
        <f t="shared" si="21"/>
        <v>1.1892954861111111</v>
      </c>
      <c r="W11" s="23">
        <v>35</v>
      </c>
      <c r="X11" s="23">
        <f t="shared" si="3"/>
        <v>2800</v>
      </c>
      <c r="Y11" s="24">
        <f t="shared" si="22"/>
        <v>33600</v>
      </c>
      <c r="Z11" s="25">
        <f t="shared" si="23"/>
        <v>1.0193961309523809</v>
      </c>
      <c r="AB11" s="23">
        <v>40</v>
      </c>
      <c r="AC11" s="23">
        <f t="shared" si="4"/>
        <v>3200</v>
      </c>
      <c r="AD11" s="24">
        <f t="shared" si="24"/>
        <v>38400</v>
      </c>
      <c r="AE11" s="25">
        <f t="shared" si="25"/>
        <v>0.89197161458333329</v>
      </c>
    </row>
    <row r="12" spans="1:31" ht="15.75" thickBot="1" x14ac:dyDescent="0.3">
      <c r="A12" s="26" t="s">
        <v>7</v>
      </c>
      <c r="B12" s="26">
        <v>2</v>
      </c>
      <c r="C12" s="27">
        <v>26.42</v>
      </c>
      <c r="D12" s="27">
        <f t="shared" si="5"/>
        <v>52.84</v>
      </c>
      <c r="E12" s="28"/>
      <c r="F12" s="18">
        <v>90</v>
      </c>
      <c r="H12" s="23">
        <v>20</v>
      </c>
      <c r="I12" s="23">
        <f t="shared" si="0"/>
        <v>1800</v>
      </c>
      <c r="J12" s="24">
        <f t="shared" si="16"/>
        <v>21600</v>
      </c>
      <c r="K12" s="25">
        <f t="shared" si="17"/>
        <v>1.5857273148148148</v>
      </c>
      <c r="M12" s="23">
        <v>25</v>
      </c>
      <c r="N12" s="23">
        <f t="shared" si="1"/>
        <v>2250</v>
      </c>
      <c r="O12" s="24">
        <f t="shared" si="18"/>
        <v>27000</v>
      </c>
      <c r="P12" s="25">
        <f t="shared" si="19"/>
        <v>1.2685818518518519</v>
      </c>
      <c r="R12" s="23">
        <v>30</v>
      </c>
      <c r="S12" s="23">
        <f t="shared" si="2"/>
        <v>2700</v>
      </c>
      <c r="T12" s="24">
        <f t="shared" si="20"/>
        <v>32400</v>
      </c>
      <c r="U12" s="25">
        <f t="shared" si="21"/>
        <v>1.0571515432098766</v>
      </c>
      <c r="W12" s="23">
        <v>35</v>
      </c>
      <c r="X12" s="23">
        <f t="shared" si="3"/>
        <v>3150</v>
      </c>
      <c r="Y12" s="24">
        <f t="shared" si="22"/>
        <v>37800</v>
      </c>
      <c r="Z12" s="25">
        <f t="shared" si="23"/>
        <v>0.9061298941798942</v>
      </c>
      <c r="AB12" s="23">
        <v>40</v>
      </c>
      <c r="AC12" s="23">
        <f t="shared" si="4"/>
        <v>3600</v>
      </c>
      <c r="AD12" s="24">
        <f t="shared" si="24"/>
        <v>43200</v>
      </c>
      <c r="AE12" s="25">
        <f t="shared" si="25"/>
        <v>0.79286365740740739</v>
      </c>
    </row>
    <row r="13" spans="1:31" ht="15.75" thickTop="1" x14ac:dyDescent="0.25">
      <c r="A13" s="32" t="s">
        <v>75</v>
      </c>
      <c r="B13" s="33" t="s">
        <v>13</v>
      </c>
      <c r="C13" s="22"/>
      <c r="D13" s="30">
        <f>SUM(D5:D12)</f>
        <v>34251.71</v>
      </c>
      <c r="E13" s="30"/>
      <c r="F13" s="18">
        <v>100</v>
      </c>
      <c r="H13" s="23">
        <v>20</v>
      </c>
      <c r="I13" s="23">
        <f t="shared" si="0"/>
        <v>2000</v>
      </c>
      <c r="J13" s="24">
        <f t="shared" si="16"/>
        <v>24000</v>
      </c>
      <c r="K13" s="25">
        <f t="shared" si="17"/>
        <v>1.4271545833333332</v>
      </c>
      <c r="M13" s="23">
        <v>25</v>
      </c>
      <c r="N13" s="23">
        <f t="shared" si="1"/>
        <v>2500</v>
      </c>
      <c r="O13" s="24">
        <f t="shared" si="18"/>
        <v>30000</v>
      </c>
      <c r="P13" s="25">
        <f t="shared" si="19"/>
        <v>1.1417236666666666</v>
      </c>
      <c r="R13" s="23">
        <v>30</v>
      </c>
      <c r="S13" s="23">
        <f t="shared" si="2"/>
        <v>3000</v>
      </c>
      <c r="T13" s="24">
        <f t="shared" si="20"/>
        <v>36000</v>
      </c>
      <c r="U13" s="25">
        <f t="shared" si="21"/>
        <v>0.95143638888888882</v>
      </c>
      <c r="W13" s="23">
        <v>35</v>
      </c>
      <c r="X13" s="23">
        <f t="shared" si="3"/>
        <v>3500</v>
      </c>
      <c r="Y13" s="24">
        <f t="shared" si="22"/>
        <v>42000</v>
      </c>
      <c r="Z13" s="25">
        <f t="shared" si="23"/>
        <v>0.81551690476190475</v>
      </c>
      <c r="AB13" s="23">
        <v>40</v>
      </c>
      <c r="AC13" s="23">
        <f t="shared" si="4"/>
        <v>4000</v>
      </c>
      <c r="AD13" s="24">
        <f t="shared" si="24"/>
        <v>48000</v>
      </c>
      <c r="AE13" s="25">
        <f t="shared" si="25"/>
        <v>0.71357729166666661</v>
      </c>
    </row>
    <row r="14" spans="1:31" x14ac:dyDescent="0.25">
      <c r="F14" s="18">
        <v>110</v>
      </c>
      <c r="H14" s="23">
        <v>20</v>
      </c>
      <c r="I14" s="23">
        <f t="shared" si="0"/>
        <v>2200</v>
      </c>
      <c r="J14" s="24">
        <f>I14*12</f>
        <v>26400</v>
      </c>
      <c r="K14" s="25">
        <f t="shared" si="17"/>
        <v>1.2974132575757575</v>
      </c>
      <c r="M14" s="23">
        <v>25</v>
      </c>
      <c r="N14" s="23">
        <f t="shared" si="1"/>
        <v>2750</v>
      </c>
      <c r="O14" s="24">
        <f>N14*12</f>
        <v>33000</v>
      </c>
      <c r="P14" s="25">
        <f t="shared" si="19"/>
        <v>1.0379306060606059</v>
      </c>
      <c r="R14" s="23">
        <v>30</v>
      </c>
      <c r="S14" s="23">
        <f t="shared" si="2"/>
        <v>3300</v>
      </c>
      <c r="T14" s="24">
        <f>S14*12</f>
        <v>39600</v>
      </c>
      <c r="U14" s="25">
        <f t="shared" si="21"/>
        <v>0.86494217171717169</v>
      </c>
      <c r="W14" s="23">
        <v>35</v>
      </c>
      <c r="X14" s="23">
        <f t="shared" si="3"/>
        <v>3850</v>
      </c>
      <c r="Y14" s="24">
        <f>X14*12</f>
        <v>46200</v>
      </c>
      <c r="Z14" s="25">
        <f t="shared" si="23"/>
        <v>0.74137900432900428</v>
      </c>
      <c r="AB14" s="23">
        <v>40</v>
      </c>
      <c r="AC14" s="23">
        <f t="shared" si="4"/>
        <v>4400</v>
      </c>
      <c r="AD14" s="24">
        <f>AC14*12</f>
        <v>52800</v>
      </c>
      <c r="AE14" s="25">
        <f t="shared" si="25"/>
        <v>0.64870662878787877</v>
      </c>
    </row>
    <row r="15" spans="1:31" x14ac:dyDescent="0.25">
      <c r="F15" s="18">
        <v>120</v>
      </c>
      <c r="H15" s="23">
        <v>20</v>
      </c>
      <c r="I15" s="23">
        <f t="shared" si="0"/>
        <v>2400</v>
      </c>
      <c r="J15" s="24">
        <f t="shared" si="16"/>
        <v>28800</v>
      </c>
      <c r="K15" s="25">
        <f t="shared" si="17"/>
        <v>1.1892954861111111</v>
      </c>
      <c r="M15" s="23">
        <v>25</v>
      </c>
      <c r="N15" s="23">
        <f t="shared" si="1"/>
        <v>3000</v>
      </c>
      <c r="O15" s="24">
        <f t="shared" ref="O15:O33" si="26">N15*12</f>
        <v>36000</v>
      </c>
      <c r="P15" s="25">
        <f t="shared" si="19"/>
        <v>0.95143638888888882</v>
      </c>
      <c r="R15" s="23">
        <v>30</v>
      </c>
      <c r="S15" s="23">
        <f t="shared" si="2"/>
        <v>3600</v>
      </c>
      <c r="T15" s="24">
        <f t="shared" ref="T15:T33" si="27">S15*12</f>
        <v>43200</v>
      </c>
      <c r="U15" s="25">
        <f t="shared" si="21"/>
        <v>0.79286365740740739</v>
      </c>
      <c r="W15" s="23">
        <v>35</v>
      </c>
      <c r="X15" s="23">
        <f t="shared" si="3"/>
        <v>4200</v>
      </c>
      <c r="Y15" s="24">
        <f t="shared" ref="Y15:Y33" si="28">X15*12</f>
        <v>50400</v>
      </c>
      <c r="Z15" s="25">
        <f t="shared" si="23"/>
        <v>0.67959742063492057</v>
      </c>
      <c r="AB15" s="23">
        <v>40</v>
      </c>
      <c r="AC15" s="23">
        <f t="shared" si="4"/>
        <v>4800</v>
      </c>
      <c r="AD15" s="24">
        <f t="shared" ref="AD15:AD33" si="29">AC15*12</f>
        <v>57600</v>
      </c>
      <c r="AE15" s="25">
        <f t="shared" si="25"/>
        <v>0.59464774305555557</v>
      </c>
    </row>
    <row r="16" spans="1:31" x14ac:dyDescent="0.25">
      <c r="A16" s="16" t="s">
        <v>81</v>
      </c>
      <c r="D16" s="16">
        <v>83</v>
      </c>
      <c r="F16" s="18">
        <v>130</v>
      </c>
      <c r="H16" s="23">
        <v>20</v>
      </c>
      <c r="I16" s="23">
        <f t="shared" si="0"/>
        <v>2600</v>
      </c>
      <c r="J16" s="24">
        <f t="shared" si="16"/>
        <v>31200</v>
      </c>
      <c r="K16" s="25">
        <f t="shared" si="17"/>
        <v>1.0978112179487178</v>
      </c>
      <c r="M16" s="23">
        <v>25</v>
      </c>
      <c r="N16" s="23">
        <f t="shared" si="1"/>
        <v>3250</v>
      </c>
      <c r="O16" s="24">
        <f t="shared" si="26"/>
        <v>39000</v>
      </c>
      <c r="P16" s="25">
        <f t="shared" si="19"/>
        <v>0.87824897435897431</v>
      </c>
      <c r="R16" s="23">
        <v>30</v>
      </c>
      <c r="S16" s="23">
        <f t="shared" si="2"/>
        <v>3900</v>
      </c>
      <c r="T16" s="24">
        <f t="shared" si="27"/>
        <v>46800</v>
      </c>
      <c r="U16" s="25">
        <f t="shared" si="21"/>
        <v>0.7318741452991453</v>
      </c>
      <c r="W16" s="23">
        <v>35</v>
      </c>
      <c r="X16" s="23">
        <f t="shared" si="3"/>
        <v>4550</v>
      </c>
      <c r="Y16" s="24">
        <f t="shared" si="28"/>
        <v>54600</v>
      </c>
      <c r="Z16" s="25">
        <f t="shared" si="23"/>
        <v>0.62732069597069595</v>
      </c>
      <c r="AB16" s="23">
        <v>40</v>
      </c>
      <c r="AC16" s="23">
        <f t="shared" si="4"/>
        <v>5200</v>
      </c>
      <c r="AD16" s="24">
        <f t="shared" si="29"/>
        <v>62400</v>
      </c>
      <c r="AE16" s="25">
        <f t="shared" si="25"/>
        <v>0.54890560897435892</v>
      </c>
    </row>
    <row r="17" spans="1:31" x14ac:dyDescent="0.25">
      <c r="A17" s="16" t="s">
        <v>82</v>
      </c>
      <c r="D17" s="16">
        <f>ROUNDUP(D16*60%,0)</f>
        <v>50</v>
      </c>
      <c r="F17" s="18">
        <v>140</v>
      </c>
      <c r="H17" s="23">
        <v>20</v>
      </c>
      <c r="I17" s="23">
        <f t="shared" si="0"/>
        <v>2800</v>
      </c>
      <c r="J17" s="24">
        <f t="shared" si="16"/>
        <v>33600</v>
      </c>
      <c r="K17" s="25">
        <f t="shared" si="17"/>
        <v>1.0193961309523809</v>
      </c>
      <c r="M17" s="23">
        <v>25</v>
      </c>
      <c r="N17" s="23">
        <f t="shared" si="1"/>
        <v>3500</v>
      </c>
      <c r="O17" s="24">
        <f t="shared" si="26"/>
        <v>42000</v>
      </c>
      <c r="P17" s="25">
        <f t="shared" si="19"/>
        <v>0.81551690476190475</v>
      </c>
      <c r="R17" s="23">
        <v>30</v>
      </c>
      <c r="S17" s="23">
        <f t="shared" si="2"/>
        <v>4200</v>
      </c>
      <c r="T17" s="24">
        <f t="shared" si="27"/>
        <v>50400</v>
      </c>
      <c r="U17" s="25">
        <f t="shared" si="21"/>
        <v>0.67959742063492057</v>
      </c>
      <c r="W17" s="23">
        <v>35</v>
      </c>
      <c r="X17" s="23">
        <f t="shared" si="3"/>
        <v>4900</v>
      </c>
      <c r="Y17" s="24">
        <f t="shared" si="28"/>
        <v>58800</v>
      </c>
      <c r="Z17" s="25">
        <f t="shared" si="23"/>
        <v>0.58251207482993195</v>
      </c>
      <c r="AB17" s="23">
        <v>40</v>
      </c>
      <c r="AC17" s="23">
        <f t="shared" si="4"/>
        <v>5600</v>
      </c>
      <c r="AD17" s="24">
        <f t="shared" si="29"/>
        <v>67200</v>
      </c>
      <c r="AE17" s="25">
        <f t="shared" si="25"/>
        <v>0.50969806547619045</v>
      </c>
    </row>
    <row r="18" spans="1:31" x14ac:dyDescent="0.25">
      <c r="F18" s="18">
        <v>150</v>
      </c>
      <c r="H18" s="23">
        <v>20</v>
      </c>
      <c r="I18" s="23">
        <f t="shared" si="0"/>
        <v>3000</v>
      </c>
      <c r="J18" s="24">
        <f t="shared" si="16"/>
        <v>36000</v>
      </c>
      <c r="K18" s="25">
        <f t="shared" si="17"/>
        <v>0.95143638888888882</v>
      </c>
      <c r="M18" s="23">
        <v>25</v>
      </c>
      <c r="N18" s="23">
        <f t="shared" si="1"/>
        <v>3750</v>
      </c>
      <c r="O18" s="24">
        <f t="shared" si="26"/>
        <v>45000</v>
      </c>
      <c r="P18" s="25">
        <f t="shared" si="19"/>
        <v>0.76114911111111105</v>
      </c>
      <c r="R18" s="23">
        <v>30</v>
      </c>
      <c r="S18" s="23">
        <f t="shared" si="2"/>
        <v>4500</v>
      </c>
      <c r="T18" s="24">
        <f t="shared" si="27"/>
        <v>54000</v>
      </c>
      <c r="U18" s="25">
        <f t="shared" si="21"/>
        <v>0.63429092592592595</v>
      </c>
      <c r="W18" s="23">
        <v>35</v>
      </c>
      <c r="X18" s="23">
        <f t="shared" si="3"/>
        <v>5250</v>
      </c>
      <c r="Y18" s="24">
        <f t="shared" si="28"/>
        <v>63000</v>
      </c>
      <c r="Z18" s="25">
        <f t="shared" si="23"/>
        <v>0.5436779365079365</v>
      </c>
      <c r="AB18" s="23">
        <v>40</v>
      </c>
      <c r="AC18" s="23">
        <f t="shared" si="4"/>
        <v>6000</v>
      </c>
      <c r="AD18" s="24">
        <f t="shared" si="29"/>
        <v>72000</v>
      </c>
      <c r="AE18" s="25">
        <f t="shared" si="25"/>
        <v>0.47571819444444441</v>
      </c>
    </row>
    <row r="19" spans="1:31" x14ac:dyDescent="0.25">
      <c r="F19" s="18">
        <v>160</v>
      </c>
      <c r="H19" s="23">
        <v>20</v>
      </c>
      <c r="I19" s="23">
        <f t="shared" si="0"/>
        <v>3200</v>
      </c>
      <c r="J19" s="24">
        <f t="shared" si="16"/>
        <v>38400</v>
      </c>
      <c r="K19" s="25">
        <f t="shared" si="17"/>
        <v>0.89197161458333329</v>
      </c>
      <c r="M19" s="23">
        <v>25</v>
      </c>
      <c r="N19" s="23">
        <f t="shared" si="1"/>
        <v>4000</v>
      </c>
      <c r="O19" s="24">
        <f t="shared" si="26"/>
        <v>48000</v>
      </c>
      <c r="P19" s="25">
        <f t="shared" si="19"/>
        <v>0.71357729166666661</v>
      </c>
      <c r="R19" s="23">
        <v>30</v>
      </c>
      <c r="S19" s="23">
        <f t="shared" si="2"/>
        <v>4800</v>
      </c>
      <c r="T19" s="24">
        <f t="shared" si="27"/>
        <v>57600</v>
      </c>
      <c r="U19" s="25">
        <f t="shared" si="21"/>
        <v>0.59464774305555557</v>
      </c>
      <c r="W19" s="23">
        <v>35</v>
      </c>
      <c r="X19" s="23">
        <f t="shared" si="3"/>
        <v>5600</v>
      </c>
      <c r="Y19" s="24">
        <f t="shared" si="28"/>
        <v>67200</v>
      </c>
      <c r="Z19" s="25">
        <f t="shared" si="23"/>
        <v>0.50969806547619045</v>
      </c>
      <c r="AB19" s="23">
        <v>40</v>
      </c>
      <c r="AC19" s="23">
        <f t="shared" si="4"/>
        <v>6400</v>
      </c>
      <c r="AD19" s="24">
        <f t="shared" si="29"/>
        <v>76800</v>
      </c>
      <c r="AE19" s="25">
        <f t="shared" si="25"/>
        <v>0.44598580729166665</v>
      </c>
    </row>
    <row r="20" spans="1:31" x14ac:dyDescent="0.25">
      <c r="F20" s="18">
        <v>170</v>
      </c>
      <c r="H20" s="23">
        <v>20</v>
      </c>
      <c r="I20" s="23">
        <f t="shared" si="0"/>
        <v>3400</v>
      </c>
      <c r="J20" s="24">
        <f t="shared" si="16"/>
        <v>40800</v>
      </c>
      <c r="K20" s="25">
        <f t="shared" si="17"/>
        <v>0.83950269607843131</v>
      </c>
      <c r="M20" s="23">
        <v>25</v>
      </c>
      <c r="N20" s="23">
        <f t="shared" si="1"/>
        <v>4250</v>
      </c>
      <c r="O20" s="24">
        <f t="shared" si="26"/>
        <v>51000</v>
      </c>
      <c r="P20" s="25">
        <f t="shared" si="19"/>
        <v>0.67160215686274505</v>
      </c>
      <c r="R20" s="23">
        <v>30</v>
      </c>
      <c r="S20" s="23">
        <f t="shared" si="2"/>
        <v>5100</v>
      </c>
      <c r="T20" s="24">
        <f t="shared" si="27"/>
        <v>61200</v>
      </c>
      <c r="U20" s="25">
        <f t="shared" si="21"/>
        <v>0.55966846405228754</v>
      </c>
      <c r="W20" s="23">
        <v>35</v>
      </c>
      <c r="X20" s="23">
        <f t="shared" si="3"/>
        <v>5950</v>
      </c>
      <c r="Y20" s="24">
        <f t="shared" si="28"/>
        <v>71400</v>
      </c>
      <c r="Z20" s="25">
        <f t="shared" si="23"/>
        <v>0.47971582633053222</v>
      </c>
      <c r="AB20" s="23">
        <v>40</v>
      </c>
      <c r="AC20" s="23">
        <f t="shared" si="4"/>
        <v>6800</v>
      </c>
      <c r="AD20" s="24">
        <f t="shared" si="29"/>
        <v>81600</v>
      </c>
      <c r="AE20" s="25">
        <f t="shared" si="25"/>
        <v>0.41975134803921565</v>
      </c>
    </row>
    <row r="21" spans="1:31" x14ac:dyDescent="0.25">
      <c r="F21" s="18">
        <v>180</v>
      </c>
      <c r="H21" s="23">
        <v>20</v>
      </c>
      <c r="I21" s="23">
        <f t="shared" si="0"/>
        <v>3600</v>
      </c>
      <c r="J21" s="24">
        <f t="shared" si="16"/>
        <v>43200</v>
      </c>
      <c r="K21" s="25">
        <f t="shared" si="17"/>
        <v>0.79286365740740739</v>
      </c>
      <c r="M21" s="23">
        <v>25</v>
      </c>
      <c r="N21" s="23">
        <f t="shared" si="1"/>
        <v>4500</v>
      </c>
      <c r="O21" s="24">
        <f t="shared" si="26"/>
        <v>54000</v>
      </c>
      <c r="P21" s="25">
        <f t="shared" si="19"/>
        <v>0.63429092592592595</v>
      </c>
      <c r="R21" s="23">
        <v>30</v>
      </c>
      <c r="S21" s="23">
        <f t="shared" si="2"/>
        <v>5400</v>
      </c>
      <c r="T21" s="24">
        <f t="shared" si="27"/>
        <v>64800</v>
      </c>
      <c r="U21" s="25">
        <f t="shared" si="21"/>
        <v>0.52857577160493829</v>
      </c>
      <c r="W21" s="23">
        <v>35</v>
      </c>
      <c r="X21" s="23">
        <f t="shared" si="3"/>
        <v>6300</v>
      </c>
      <c r="Y21" s="24">
        <f t="shared" si="28"/>
        <v>75600</v>
      </c>
      <c r="Z21" s="25">
        <f t="shared" si="23"/>
        <v>0.4530649470899471</v>
      </c>
      <c r="AB21" s="23">
        <v>40</v>
      </c>
      <c r="AC21" s="23">
        <f t="shared" si="4"/>
        <v>7200</v>
      </c>
      <c r="AD21" s="24">
        <f t="shared" si="29"/>
        <v>86400</v>
      </c>
      <c r="AE21" s="25">
        <f t="shared" si="25"/>
        <v>0.39643182870370369</v>
      </c>
    </row>
    <row r="22" spans="1:31" x14ac:dyDescent="0.25">
      <c r="F22" s="18">
        <v>190</v>
      </c>
      <c r="H22" s="23">
        <v>20</v>
      </c>
      <c r="I22" s="23">
        <f t="shared" si="0"/>
        <v>3800</v>
      </c>
      <c r="J22" s="24">
        <f t="shared" si="16"/>
        <v>45600</v>
      </c>
      <c r="K22" s="25">
        <f t="shared" si="17"/>
        <v>0.75113399122807012</v>
      </c>
      <c r="M22" s="23">
        <v>25</v>
      </c>
      <c r="N22" s="23">
        <f t="shared" si="1"/>
        <v>4750</v>
      </c>
      <c r="O22" s="24">
        <f t="shared" si="26"/>
        <v>57000</v>
      </c>
      <c r="P22" s="25">
        <f t="shared" si="19"/>
        <v>0.6009071929824561</v>
      </c>
      <c r="R22" s="23">
        <v>30</v>
      </c>
      <c r="S22" s="23">
        <f t="shared" si="2"/>
        <v>5700</v>
      </c>
      <c r="T22" s="24">
        <f t="shared" si="27"/>
        <v>68400</v>
      </c>
      <c r="U22" s="25">
        <f t="shared" si="21"/>
        <v>0.50075599415204675</v>
      </c>
      <c r="W22" s="23">
        <v>35</v>
      </c>
      <c r="X22" s="23">
        <f t="shared" si="3"/>
        <v>6650</v>
      </c>
      <c r="Y22" s="24">
        <f t="shared" si="28"/>
        <v>79800</v>
      </c>
      <c r="Z22" s="25">
        <f t="shared" si="23"/>
        <v>0.42921942355889725</v>
      </c>
      <c r="AB22" s="23">
        <v>40</v>
      </c>
      <c r="AC22" s="23">
        <f t="shared" si="4"/>
        <v>7600</v>
      </c>
      <c r="AD22" s="24">
        <f t="shared" si="29"/>
        <v>91200</v>
      </c>
      <c r="AE22" s="25">
        <f t="shared" si="25"/>
        <v>0.37556699561403506</v>
      </c>
    </row>
    <row r="23" spans="1:31" x14ac:dyDescent="0.25">
      <c r="F23" s="18">
        <v>200</v>
      </c>
      <c r="H23" s="23">
        <v>20</v>
      </c>
      <c r="I23" s="23">
        <f t="shared" si="0"/>
        <v>4000</v>
      </c>
      <c r="J23" s="24">
        <f t="shared" si="16"/>
        <v>48000</v>
      </c>
      <c r="K23" s="25">
        <f t="shared" si="17"/>
        <v>0.71357729166666661</v>
      </c>
      <c r="M23" s="23">
        <v>25</v>
      </c>
      <c r="N23" s="23">
        <f t="shared" si="1"/>
        <v>5000</v>
      </c>
      <c r="O23" s="24">
        <f t="shared" si="26"/>
        <v>60000</v>
      </c>
      <c r="P23" s="25">
        <f t="shared" si="19"/>
        <v>0.57086183333333329</v>
      </c>
      <c r="R23" s="23">
        <v>30</v>
      </c>
      <c r="S23" s="23">
        <f t="shared" si="2"/>
        <v>6000</v>
      </c>
      <c r="T23" s="24">
        <f t="shared" si="27"/>
        <v>72000</v>
      </c>
      <c r="U23" s="25">
        <f t="shared" si="21"/>
        <v>0.47571819444444441</v>
      </c>
      <c r="W23" s="23">
        <v>35</v>
      </c>
      <c r="X23" s="23">
        <f t="shared" si="3"/>
        <v>7000</v>
      </c>
      <c r="Y23" s="24">
        <f t="shared" si="28"/>
        <v>84000</v>
      </c>
      <c r="Z23" s="25">
        <f t="shared" si="23"/>
        <v>0.40775845238095237</v>
      </c>
      <c r="AB23" s="23">
        <v>40</v>
      </c>
      <c r="AC23" s="23">
        <f t="shared" si="4"/>
        <v>8000</v>
      </c>
      <c r="AD23" s="24">
        <f t="shared" si="29"/>
        <v>96000</v>
      </c>
      <c r="AE23" s="25">
        <f t="shared" si="25"/>
        <v>0.35678864583333331</v>
      </c>
    </row>
    <row r="24" spans="1:31" x14ac:dyDescent="0.25">
      <c r="F24" s="18">
        <v>210</v>
      </c>
      <c r="H24" s="23">
        <v>20</v>
      </c>
      <c r="I24" s="23">
        <f t="shared" si="0"/>
        <v>4200</v>
      </c>
      <c r="J24" s="24">
        <f t="shared" si="16"/>
        <v>50400</v>
      </c>
      <c r="K24" s="25">
        <f t="shared" si="17"/>
        <v>0.67959742063492057</v>
      </c>
      <c r="M24" s="23">
        <v>25</v>
      </c>
      <c r="N24" s="23">
        <f t="shared" si="1"/>
        <v>5250</v>
      </c>
      <c r="O24" s="24">
        <f t="shared" si="26"/>
        <v>63000</v>
      </c>
      <c r="P24" s="25">
        <f t="shared" si="19"/>
        <v>0.5436779365079365</v>
      </c>
      <c r="R24" s="23">
        <v>30</v>
      </c>
      <c r="S24" s="23">
        <f t="shared" si="2"/>
        <v>6300</v>
      </c>
      <c r="T24" s="24">
        <f t="shared" si="27"/>
        <v>75600</v>
      </c>
      <c r="U24" s="25">
        <f t="shared" si="21"/>
        <v>0.4530649470899471</v>
      </c>
      <c r="W24" s="23">
        <v>35</v>
      </c>
      <c r="X24" s="23">
        <f t="shared" si="3"/>
        <v>7350</v>
      </c>
      <c r="Y24" s="24">
        <f t="shared" si="28"/>
        <v>88200</v>
      </c>
      <c r="Z24" s="25">
        <f t="shared" si="23"/>
        <v>0.38834138321995465</v>
      </c>
      <c r="AB24" s="23">
        <v>40</v>
      </c>
      <c r="AC24" s="23">
        <f t="shared" si="4"/>
        <v>8400</v>
      </c>
      <c r="AD24" s="24">
        <f t="shared" si="29"/>
        <v>100800</v>
      </c>
      <c r="AE24" s="25">
        <f t="shared" si="25"/>
        <v>0.33979871031746028</v>
      </c>
    </row>
    <row r="25" spans="1:31" x14ac:dyDescent="0.25">
      <c r="F25" s="18">
        <v>220</v>
      </c>
      <c r="H25" s="23">
        <v>20</v>
      </c>
      <c r="I25" s="23">
        <f t="shared" si="0"/>
        <v>4400</v>
      </c>
      <c r="J25" s="24">
        <f t="shared" si="16"/>
        <v>52800</v>
      </c>
      <c r="K25" s="25">
        <f t="shared" si="17"/>
        <v>0.64870662878787877</v>
      </c>
      <c r="M25" s="23">
        <v>25</v>
      </c>
      <c r="N25" s="23">
        <f t="shared" si="1"/>
        <v>5500</v>
      </c>
      <c r="O25" s="24">
        <f t="shared" si="26"/>
        <v>66000</v>
      </c>
      <c r="P25" s="25">
        <f t="shared" si="19"/>
        <v>0.51896530303030297</v>
      </c>
      <c r="R25" s="23">
        <v>30</v>
      </c>
      <c r="S25" s="23">
        <f t="shared" si="2"/>
        <v>6600</v>
      </c>
      <c r="T25" s="24">
        <f t="shared" si="27"/>
        <v>79200</v>
      </c>
      <c r="U25" s="25">
        <f t="shared" si="21"/>
        <v>0.43247108585858585</v>
      </c>
      <c r="W25" s="23">
        <v>35</v>
      </c>
      <c r="X25" s="23">
        <f t="shared" si="3"/>
        <v>7700</v>
      </c>
      <c r="Y25" s="24">
        <f t="shared" si="28"/>
        <v>92400</v>
      </c>
      <c r="Z25" s="25">
        <f t="shared" si="23"/>
        <v>0.37068950216450214</v>
      </c>
      <c r="AB25" s="23">
        <v>40</v>
      </c>
      <c r="AC25" s="23">
        <f t="shared" si="4"/>
        <v>8800</v>
      </c>
      <c r="AD25" s="24">
        <f t="shared" si="29"/>
        <v>105600</v>
      </c>
      <c r="AE25" s="25">
        <f t="shared" si="25"/>
        <v>0.32435331439393938</v>
      </c>
    </row>
    <row r="26" spans="1:31" x14ac:dyDescent="0.25">
      <c r="F26" s="18">
        <v>230</v>
      </c>
      <c r="H26" s="23">
        <v>20</v>
      </c>
      <c r="I26" s="23">
        <f t="shared" si="0"/>
        <v>4600</v>
      </c>
      <c r="J26" s="24">
        <f t="shared" si="16"/>
        <v>55200</v>
      </c>
      <c r="K26" s="25">
        <f t="shared" si="17"/>
        <v>0.62050199275362317</v>
      </c>
      <c r="M26" s="23">
        <v>25</v>
      </c>
      <c r="N26" s="23">
        <f t="shared" si="1"/>
        <v>5750</v>
      </c>
      <c r="O26" s="24">
        <f t="shared" si="26"/>
        <v>69000</v>
      </c>
      <c r="P26" s="25">
        <f t="shared" si="19"/>
        <v>0.49640159420289853</v>
      </c>
      <c r="R26" s="23">
        <v>30</v>
      </c>
      <c r="S26" s="23">
        <f t="shared" si="2"/>
        <v>6900</v>
      </c>
      <c r="T26" s="24">
        <f t="shared" si="27"/>
        <v>82800</v>
      </c>
      <c r="U26" s="25">
        <f t="shared" si="21"/>
        <v>0.41366799516908209</v>
      </c>
      <c r="W26" s="23">
        <v>35</v>
      </c>
      <c r="X26" s="23">
        <f t="shared" si="3"/>
        <v>8050</v>
      </c>
      <c r="Y26" s="24">
        <f t="shared" si="28"/>
        <v>96600</v>
      </c>
      <c r="Z26" s="25">
        <f t="shared" si="23"/>
        <v>0.35457256728778469</v>
      </c>
      <c r="AB26" s="23">
        <v>40</v>
      </c>
      <c r="AC26" s="23">
        <f t="shared" si="4"/>
        <v>9200</v>
      </c>
      <c r="AD26" s="24">
        <f t="shared" si="29"/>
        <v>110400</v>
      </c>
      <c r="AE26" s="25">
        <f t="shared" si="25"/>
        <v>0.31025099637681158</v>
      </c>
    </row>
    <row r="27" spans="1:31" x14ac:dyDescent="0.25">
      <c r="F27" s="18">
        <v>240</v>
      </c>
      <c r="H27" s="23">
        <v>20</v>
      </c>
      <c r="I27" s="23">
        <f t="shared" si="0"/>
        <v>4800</v>
      </c>
      <c r="J27" s="24">
        <f t="shared" si="16"/>
        <v>57600</v>
      </c>
      <c r="K27" s="25">
        <f t="shared" si="17"/>
        <v>0.59464774305555557</v>
      </c>
      <c r="M27" s="23">
        <v>25</v>
      </c>
      <c r="N27" s="23">
        <f t="shared" si="1"/>
        <v>6000</v>
      </c>
      <c r="O27" s="24">
        <f t="shared" si="26"/>
        <v>72000</v>
      </c>
      <c r="P27" s="25">
        <f t="shared" si="19"/>
        <v>0.47571819444444441</v>
      </c>
      <c r="R27" s="23">
        <v>30</v>
      </c>
      <c r="S27" s="23">
        <f t="shared" si="2"/>
        <v>7200</v>
      </c>
      <c r="T27" s="24">
        <f t="shared" si="27"/>
        <v>86400</v>
      </c>
      <c r="U27" s="25">
        <f t="shared" si="21"/>
        <v>0.39643182870370369</v>
      </c>
      <c r="W27" s="23">
        <v>35</v>
      </c>
      <c r="X27" s="23">
        <f t="shared" si="3"/>
        <v>8400</v>
      </c>
      <c r="Y27" s="24">
        <f t="shared" si="28"/>
        <v>100800</v>
      </c>
      <c r="Z27" s="25">
        <f t="shared" si="23"/>
        <v>0.33979871031746028</v>
      </c>
      <c r="AB27" s="23">
        <v>40</v>
      </c>
      <c r="AC27" s="23">
        <f t="shared" si="4"/>
        <v>9600</v>
      </c>
      <c r="AD27" s="24">
        <f t="shared" si="29"/>
        <v>115200</v>
      </c>
      <c r="AE27" s="25">
        <f t="shared" si="25"/>
        <v>0.29732387152777778</v>
      </c>
    </row>
    <row r="28" spans="1:31" x14ac:dyDescent="0.25">
      <c r="F28" s="18">
        <v>250</v>
      </c>
      <c r="H28" s="23">
        <v>20</v>
      </c>
      <c r="I28" s="23">
        <f t="shared" si="0"/>
        <v>5000</v>
      </c>
      <c r="J28" s="24">
        <f t="shared" si="16"/>
        <v>60000</v>
      </c>
      <c r="K28" s="25">
        <f t="shared" si="17"/>
        <v>0.57086183333333329</v>
      </c>
      <c r="M28" s="23">
        <v>25</v>
      </c>
      <c r="N28" s="23">
        <f t="shared" si="1"/>
        <v>6250</v>
      </c>
      <c r="O28" s="24">
        <f t="shared" si="26"/>
        <v>75000</v>
      </c>
      <c r="P28" s="25">
        <f t="shared" si="19"/>
        <v>0.45668946666666665</v>
      </c>
      <c r="R28" s="23">
        <v>30</v>
      </c>
      <c r="S28" s="23">
        <f t="shared" si="2"/>
        <v>7500</v>
      </c>
      <c r="T28" s="24">
        <f t="shared" si="27"/>
        <v>90000</v>
      </c>
      <c r="U28" s="25">
        <f t="shared" si="21"/>
        <v>0.38057455555555553</v>
      </c>
      <c r="W28" s="23">
        <v>35</v>
      </c>
      <c r="X28" s="23">
        <f t="shared" si="3"/>
        <v>8750</v>
      </c>
      <c r="Y28" s="24">
        <f t="shared" si="28"/>
        <v>105000</v>
      </c>
      <c r="Z28" s="25">
        <f t="shared" si="23"/>
        <v>0.32620676190476189</v>
      </c>
      <c r="AB28" s="23">
        <v>40</v>
      </c>
      <c r="AC28" s="23">
        <f t="shared" si="4"/>
        <v>10000</v>
      </c>
      <c r="AD28" s="24">
        <f t="shared" si="29"/>
        <v>120000</v>
      </c>
      <c r="AE28" s="25">
        <f t="shared" si="25"/>
        <v>0.28543091666666665</v>
      </c>
    </row>
    <row r="29" spans="1:31" x14ac:dyDescent="0.25">
      <c r="F29" s="18">
        <v>260</v>
      </c>
      <c r="H29" s="23">
        <v>20</v>
      </c>
      <c r="I29" s="23">
        <f t="shared" si="0"/>
        <v>5200</v>
      </c>
      <c r="J29" s="24">
        <f t="shared" si="16"/>
        <v>62400</v>
      </c>
      <c r="K29" s="25">
        <f t="shared" si="17"/>
        <v>0.54890560897435892</v>
      </c>
      <c r="M29" s="23">
        <v>25</v>
      </c>
      <c r="N29" s="23">
        <f t="shared" si="1"/>
        <v>6500</v>
      </c>
      <c r="O29" s="24">
        <f t="shared" si="26"/>
        <v>78000</v>
      </c>
      <c r="P29" s="25">
        <f t="shared" si="19"/>
        <v>0.43912448717948716</v>
      </c>
      <c r="R29" s="23">
        <v>30</v>
      </c>
      <c r="S29" s="23">
        <f t="shared" si="2"/>
        <v>7800</v>
      </c>
      <c r="T29" s="24">
        <f t="shared" si="27"/>
        <v>93600</v>
      </c>
      <c r="U29" s="25">
        <f t="shared" si="21"/>
        <v>0.36593707264957265</v>
      </c>
      <c r="W29" s="23">
        <v>35</v>
      </c>
      <c r="X29" s="23">
        <f t="shared" si="3"/>
        <v>9100</v>
      </c>
      <c r="Y29" s="24">
        <f t="shared" si="28"/>
        <v>109200</v>
      </c>
      <c r="Z29" s="25">
        <f t="shared" si="23"/>
        <v>0.31366034798534798</v>
      </c>
      <c r="AB29" s="23">
        <v>40</v>
      </c>
      <c r="AC29" s="23">
        <f t="shared" si="4"/>
        <v>10400</v>
      </c>
      <c r="AD29" s="24">
        <f t="shared" si="29"/>
        <v>124800</v>
      </c>
      <c r="AE29" s="25">
        <f t="shared" si="25"/>
        <v>0.27445280448717946</v>
      </c>
    </row>
    <row r="30" spans="1:31" x14ac:dyDescent="0.25">
      <c r="F30" s="18">
        <v>270</v>
      </c>
      <c r="H30" s="23">
        <v>20</v>
      </c>
      <c r="I30" s="23">
        <f t="shared" si="0"/>
        <v>5400</v>
      </c>
      <c r="J30" s="24">
        <f t="shared" si="16"/>
        <v>64800</v>
      </c>
      <c r="K30" s="25">
        <f t="shared" si="17"/>
        <v>0.52857577160493829</v>
      </c>
      <c r="M30" s="23">
        <v>25</v>
      </c>
      <c r="N30" s="23">
        <f t="shared" si="1"/>
        <v>6750</v>
      </c>
      <c r="O30" s="24">
        <f t="shared" si="26"/>
        <v>81000</v>
      </c>
      <c r="P30" s="25">
        <f t="shared" si="19"/>
        <v>0.42286061728395058</v>
      </c>
      <c r="R30" s="23">
        <v>30</v>
      </c>
      <c r="S30" s="23">
        <f t="shared" si="2"/>
        <v>8100</v>
      </c>
      <c r="T30" s="24">
        <f t="shared" si="27"/>
        <v>97200</v>
      </c>
      <c r="U30" s="25">
        <f t="shared" si="21"/>
        <v>0.35238384773662551</v>
      </c>
      <c r="W30" s="23">
        <v>35</v>
      </c>
      <c r="X30" s="23">
        <f t="shared" si="3"/>
        <v>9450</v>
      </c>
      <c r="Y30" s="24">
        <f t="shared" si="28"/>
        <v>113400</v>
      </c>
      <c r="Z30" s="25">
        <f t="shared" si="23"/>
        <v>0.30204329805996472</v>
      </c>
      <c r="AB30" s="23">
        <v>40</v>
      </c>
      <c r="AC30" s="23">
        <f t="shared" si="4"/>
        <v>10800</v>
      </c>
      <c r="AD30" s="24">
        <f t="shared" si="29"/>
        <v>129600</v>
      </c>
      <c r="AE30" s="25">
        <f t="shared" si="25"/>
        <v>0.26428788580246915</v>
      </c>
    </row>
    <row r="31" spans="1:31" x14ac:dyDescent="0.25">
      <c r="F31" s="18">
        <v>280</v>
      </c>
      <c r="H31" s="23">
        <v>20</v>
      </c>
      <c r="I31" s="23">
        <f t="shared" si="0"/>
        <v>5600</v>
      </c>
      <c r="J31" s="24">
        <f t="shared" si="16"/>
        <v>67200</v>
      </c>
      <c r="K31" s="25">
        <f t="shared" si="17"/>
        <v>0.50969806547619045</v>
      </c>
      <c r="M31" s="23">
        <v>25</v>
      </c>
      <c r="N31" s="23">
        <f t="shared" si="1"/>
        <v>7000</v>
      </c>
      <c r="O31" s="24">
        <f t="shared" si="26"/>
        <v>84000</v>
      </c>
      <c r="P31" s="25">
        <f t="shared" si="19"/>
        <v>0.40775845238095237</v>
      </c>
      <c r="R31" s="23">
        <v>30</v>
      </c>
      <c r="S31" s="23">
        <f t="shared" si="2"/>
        <v>8400</v>
      </c>
      <c r="T31" s="24">
        <f t="shared" si="27"/>
        <v>100800</v>
      </c>
      <c r="U31" s="25">
        <f t="shared" si="21"/>
        <v>0.33979871031746028</v>
      </c>
      <c r="W31" s="23">
        <v>35</v>
      </c>
      <c r="X31" s="23">
        <f t="shared" si="3"/>
        <v>9800</v>
      </c>
      <c r="Y31" s="24">
        <f t="shared" si="28"/>
        <v>117600</v>
      </c>
      <c r="Z31" s="25">
        <f t="shared" si="23"/>
        <v>0.29125603741496597</v>
      </c>
      <c r="AB31" s="23">
        <v>40</v>
      </c>
      <c r="AC31" s="23">
        <f t="shared" si="4"/>
        <v>11200</v>
      </c>
      <c r="AD31" s="24">
        <f t="shared" si="29"/>
        <v>134400</v>
      </c>
      <c r="AE31" s="25">
        <f t="shared" si="25"/>
        <v>0.25484903273809523</v>
      </c>
    </row>
    <row r="32" spans="1:31" x14ac:dyDescent="0.25">
      <c r="F32" s="18">
        <v>290</v>
      </c>
      <c r="H32" s="23">
        <v>20</v>
      </c>
      <c r="I32" s="23">
        <f t="shared" si="0"/>
        <v>5800</v>
      </c>
      <c r="J32" s="24">
        <f t="shared" si="16"/>
        <v>69600</v>
      </c>
      <c r="K32" s="25">
        <f t="shared" si="17"/>
        <v>0.49212227011494253</v>
      </c>
      <c r="M32" s="23">
        <v>25</v>
      </c>
      <c r="N32" s="23">
        <f t="shared" si="1"/>
        <v>7250</v>
      </c>
      <c r="O32" s="24">
        <f t="shared" si="26"/>
        <v>87000</v>
      </c>
      <c r="P32" s="25">
        <f t="shared" si="19"/>
        <v>0.39369781609195403</v>
      </c>
      <c r="R32" s="23">
        <v>30</v>
      </c>
      <c r="S32" s="23">
        <f t="shared" si="2"/>
        <v>8700</v>
      </c>
      <c r="T32" s="24">
        <f t="shared" si="27"/>
        <v>104400</v>
      </c>
      <c r="U32" s="25">
        <f t="shared" si="21"/>
        <v>0.32808151340996167</v>
      </c>
      <c r="W32" s="23">
        <v>35</v>
      </c>
      <c r="X32" s="23">
        <f t="shared" si="3"/>
        <v>10150</v>
      </c>
      <c r="Y32" s="24">
        <f t="shared" si="28"/>
        <v>121800</v>
      </c>
      <c r="Z32" s="25">
        <f t="shared" si="23"/>
        <v>0.28121272577996714</v>
      </c>
      <c r="AB32" s="23">
        <v>40</v>
      </c>
      <c r="AC32" s="23">
        <f t="shared" si="4"/>
        <v>11600</v>
      </c>
      <c r="AD32" s="24">
        <f t="shared" si="29"/>
        <v>139200</v>
      </c>
      <c r="AE32" s="25">
        <f t="shared" si="25"/>
        <v>0.24606113505747126</v>
      </c>
    </row>
    <row r="33" spans="6:31" x14ac:dyDescent="0.25">
      <c r="F33" s="18">
        <v>300</v>
      </c>
      <c r="H33" s="23">
        <v>20</v>
      </c>
      <c r="I33" s="23">
        <f t="shared" si="0"/>
        <v>6000</v>
      </c>
      <c r="J33" s="24">
        <f t="shared" si="16"/>
        <v>72000</v>
      </c>
      <c r="K33" s="25">
        <f t="shared" si="17"/>
        <v>0.47571819444444441</v>
      </c>
      <c r="M33" s="23">
        <v>25</v>
      </c>
      <c r="N33" s="23">
        <f t="shared" si="1"/>
        <v>7500</v>
      </c>
      <c r="O33" s="24">
        <f t="shared" si="26"/>
        <v>90000</v>
      </c>
      <c r="P33" s="25">
        <f t="shared" si="19"/>
        <v>0.38057455555555553</v>
      </c>
      <c r="R33" s="23">
        <v>30</v>
      </c>
      <c r="S33" s="23">
        <f t="shared" si="2"/>
        <v>9000</v>
      </c>
      <c r="T33" s="24">
        <f t="shared" si="27"/>
        <v>108000</v>
      </c>
      <c r="U33" s="25">
        <f t="shared" si="21"/>
        <v>0.31714546296296298</v>
      </c>
      <c r="W33" s="23">
        <v>35</v>
      </c>
      <c r="X33" s="23">
        <f t="shared" si="3"/>
        <v>10500</v>
      </c>
      <c r="Y33" s="24">
        <f t="shared" si="28"/>
        <v>126000</v>
      </c>
      <c r="Z33" s="25">
        <f t="shared" si="23"/>
        <v>0.27183896825396825</v>
      </c>
      <c r="AB33" s="23">
        <v>40</v>
      </c>
      <c r="AC33" s="23">
        <f t="shared" si="4"/>
        <v>12000</v>
      </c>
      <c r="AD33" s="24">
        <f t="shared" si="29"/>
        <v>144000</v>
      </c>
      <c r="AE33" s="25">
        <f t="shared" si="25"/>
        <v>0.2378590972222222</v>
      </c>
    </row>
  </sheetData>
  <mergeCells count="5">
    <mergeCell ref="H3:K3"/>
    <mergeCell ref="M3:P3"/>
    <mergeCell ref="R3:U3"/>
    <mergeCell ref="W3:Z3"/>
    <mergeCell ref="AB3:A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6297C-AC3B-4B1C-9E4A-9646D256AD55}">
  <dimension ref="A1:AE33"/>
  <sheetViews>
    <sheetView tabSelected="1" workbookViewId="0">
      <selection sqref="A1:XFD1048576"/>
    </sheetView>
  </sheetViews>
  <sheetFormatPr defaultRowHeight="15" x14ac:dyDescent="0.25"/>
  <cols>
    <col min="1" max="1" width="40.7109375" style="16" customWidth="1"/>
    <col min="2" max="2" width="8.42578125" style="16" bestFit="1" customWidth="1"/>
    <col min="3" max="4" width="11.5703125" style="16" bestFit="1" customWidth="1"/>
    <col min="5" max="5" width="11.5703125" style="16" customWidth="1"/>
    <col min="6" max="6" width="8.85546875" style="16" customWidth="1"/>
    <col min="7" max="7" width="6.140625" style="16" bestFit="1" customWidth="1"/>
    <col min="8" max="8" width="5.28515625" style="16" bestFit="1" customWidth="1"/>
    <col min="9" max="9" width="7.28515625" style="16" bestFit="1" customWidth="1"/>
    <col min="10" max="10" width="8.28515625" style="16" bestFit="1" customWidth="1"/>
    <col min="11" max="11" width="4.140625" style="16" bestFit="1" customWidth="1"/>
    <col min="12" max="12" width="9.140625" style="16"/>
    <col min="13" max="13" width="5.28515625" style="16" bestFit="1" customWidth="1"/>
    <col min="14" max="14" width="7.28515625" style="16" bestFit="1" customWidth="1"/>
    <col min="15" max="15" width="8.28515625" style="16" bestFit="1" customWidth="1"/>
    <col min="16" max="16" width="4.140625" style="16" bestFit="1" customWidth="1"/>
    <col min="17" max="17" width="9.140625" style="16"/>
    <col min="18" max="18" width="5.28515625" style="16" bestFit="1" customWidth="1"/>
    <col min="19" max="19" width="7.28515625" style="16" bestFit="1" customWidth="1"/>
    <col min="20" max="20" width="9.28515625" style="16" bestFit="1" customWidth="1"/>
    <col min="21" max="21" width="4.140625" style="16" bestFit="1" customWidth="1"/>
    <col min="22" max="22" width="9.140625" style="16"/>
    <col min="23" max="23" width="5.28515625" style="16" bestFit="1" customWidth="1"/>
    <col min="24" max="24" width="8.28515625" style="16" bestFit="1" customWidth="1"/>
    <col min="25" max="25" width="9.28515625" style="16" bestFit="1" customWidth="1"/>
    <col min="26" max="26" width="4.140625" style="16" bestFit="1" customWidth="1"/>
    <col min="27" max="27" width="9.140625" style="16"/>
    <col min="28" max="28" width="5.28515625" style="16" bestFit="1" customWidth="1"/>
    <col min="29" max="29" width="8.28515625" style="16" bestFit="1" customWidth="1"/>
    <col min="30" max="30" width="9.28515625" style="16" bestFit="1" customWidth="1"/>
    <col min="31" max="31" width="4.140625" style="16" bestFit="1" customWidth="1"/>
    <col min="32" max="16384" width="9.140625" style="16"/>
  </cols>
  <sheetData>
    <row r="1" spans="1:31" x14ac:dyDescent="0.25">
      <c r="A1" s="16" t="s">
        <v>17</v>
      </c>
    </row>
    <row r="3" spans="1:31" x14ac:dyDescent="0.25">
      <c r="H3" s="31" t="s">
        <v>76</v>
      </c>
      <c r="I3" s="31"/>
      <c r="J3" s="31"/>
      <c r="K3" s="31"/>
      <c r="M3" s="31" t="s">
        <v>77</v>
      </c>
      <c r="N3" s="31"/>
      <c r="O3" s="31"/>
      <c r="P3" s="31"/>
      <c r="R3" s="31" t="s">
        <v>78</v>
      </c>
      <c r="S3" s="31"/>
      <c r="T3" s="31"/>
      <c r="U3" s="31"/>
      <c r="W3" s="31" t="s">
        <v>79</v>
      </c>
      <c r="X3" s="31"/>
      <c r="Y3" s="31"/>
      <c r="Z3" s="31"/>
      <c r="AB3" s="31" t="s">
        <v>80</v>
      </c>
      <c r="AC3" s="31"/>
      <c r="AD3" s="31"/>
      <c r="AE3" s="31"/>
    </row>
    <row r="4" spans="1:31" ht="30" x14ac:dyDescent="0.25">
      <c r="A4" s="16" t="s">
        <v>0</v>
      </c>
      <c r="B4" s="16" t="s">
        <v>1</v>
      </c>
      <c r="C4" s="18" t="s">
        <v>73</v>
      </c>
      <c r="D4" s="18" t="s">
        <v>74</v>
      </c>
      <c r="E4" s="18"/>
      <c r="F4" s="19" t="s">
        <v>68</v>
      </c>
      <c r="H4" s="20" t="s">
        <v>69</v>
      </c>
      <c r="I4" s="21" t="s">
        <v>70</v>
      </c>
      <c r="J4" s="21" t="s">
        <v>71</v>
      </c>
      <c r="K4" s="21" t="s">
        <v>72</v>
      </c>
      <c r="M4" s="20" t="s">
        <v>69</v>
      </c>
      <c r="N4" s="21" t="s">
        <v>70</v>
      </c>
      <c r="O4" s="21" t="s">
        <v>71</v>
      </c>
      <c r="P4" s="21" t="s">
        <v>72</v>
      </c>
      <c r="R4" s="20" t="s">
        <v>69</v>
      </c>
      <c r="S4" s="21" t="s">
        <v>70</v>
      </c>
      <c r="T4" s="21" t="s">
        <v>71</v>
      </c>
      <c r="U4" s="21" t="s">
        <v>72</v>
      </c>
      <c r="W4" s="20" t="s">
        <v>69</v>
      </c>
      <c r="X4" s="21" t="s">
        <v>70</v>
      </c>
      <c r="Y4" s="21" t="s">
        <v>71</v>
      </c>
      <c r="Z4" s="21" t="s">
        <v>72</v>
      </c>
      <c r="AB4" s="20" t="s">
        <v>69</v>
      </c>
      <c r="AC4" s="21" t="s">
        <v>70</v>
      </c>
      <c r="AD4" s="21" t="s">
        <v>71</v>
      </c>
      <c r="AE4" s="21" t="s">
        <v>72</v>
      </c>
    </row>
    <row r="5" spans="1:31" x14ac:dyDescent="0.25">
      <c r="A5" s="16" t="s">
        <v>3</v>
      </c>
      <c r="B5" s="16">
        <v>3</v>
      </c>
      <c r="C5" s="22">
        <v>11634</v>
      </c>
      <c r="D5" s="22">
        <f>B5*C5</f>
        <v>34902</v>
      </c>
      <c r="E5" s="22"/>
      <c r="F5" s="18">
        <v>25</v>
      </c>
      <c r="H5" s="23">
        <v>20</v>
      </c>
      <c r="I5" s="23">
        <f t="shared" ref="I5:I33" si="0">F5*H5</f>
        <v>500</v>
      </c>
      <c r="J5" s="24">
        <f>I5*12</f>
        <v>6000</v>
      </c>
      <c r="K5" s="25">
        <f>$D$13/J5</f>
        <v>9.6789516666666664</v>
      </c>
      <c r="M5" s="23">
        <v>25</v>
      </c>
      <c r="N5" s="23">
        <f t="shared" ref="N5:N33" si="1">$F5*M5</f>
        <v>625</v>
      </c>
      <c r="O5" s="24">
        <f>N5*12</f>
        <v>7500</v>
      </c>
      <c r="P5" s="25">
        <f>$D$13/O5</f>
        <v>7.7431613333333331</v>
      </c>
      <c r="R5" s="23">
        <v>30</v>
      </c>
      <c r="S5" s="23">
        <f t="shared" ref="S5:S33" si="2">$F5*R5</f>
        <v>750</v>
      </c>
      <c r="T5" s="24">
        <f>S5*12</f>
        <v>9000</v>
      </c>
      <c r="U5" s="25">
        <f>$D$13/T5</f>
        <v>6.4526344444444446</v>
      </c>
      <c r="W5" s="23">
        <v>35</v>
      </c>
      <c r="X5" s="23">
        <f t="shared" ref="X5:X33" si="3">$F5*W5</f>
        <v>875</v>
      </c>
      <c r="Y5" s="24">
        <f>X5*12</f>
        <v>10500</v>
      </c>
      <c r="Z5" s="25">
        <f>$D$13/Y5</f>
        <v>5.5308295238095235</v>
      </c>
      <c r="AB5" s="23">
        <v>40</v>
      </c>
      <c r="AC5" s="23">
        <f t="shared" ref="AC5:AC33" si="4">$F5*AB5</f>
        <v>1000</v>
      </c>
      <c r="AD5" s="24">
        <f>AC5*12</f>
        <v>12000</v>
      </c>
      <c r="AE5" s="25">
        <f>$D$13/AD5</f>
        <v>4.8394758333333332</v>
      </c>
    </row>
    <row r="6" spans="1:31" x14ac:dyDescent="0.25">
      <c r="A6" s="16" t="s">
        <v>4</v>
      </c>
      <c r="B6" s="16">
        <v>3</v>
      </c>
      <c r="C6" s="22">
        <v>277</v>
      </c>
      <c r="D6" s="22">
        <f t="shared" ref="D6:D12" si="5">B6*C6</f>
        <v>831</v>
      </c>
      <c r="E6" s="22"/>
      <c r="F6" s="18">
        <v>30</v>
      </c>
      <c r="H6" s="23">
        <v>20</v>
      </c>
      <c r="I6" s="23">
        <f t="shared" si="0"/>
        <v>600</v>
      </c>
      <c r="J6" s="24">
        <f t="shared" ref="J6:J7" si="6">I6*12</f>
        <v>7200</v>
      </c>
      <c r="K6" s="25">
        <f t="shared" ref="K6:K7" si="7">$D$13/J6</f>
        <v>8.0657930555555559</v>
      </c>
      <c r="M6" s="23">
        <v>25</v>
      </c>
      <c r="N6" s="23">
        <f t="shared" si="1"/>
        <v>750</v>
      </c>
      <c r="O6" s="24">
        <f t="shared" ref="O6:O7" si="8">N6*12</f>
        <v>9000</v>
      </c>
      <c r="P6" s="25">
        <f t="shared" ref="P6:P7" si="9">$D$13/O6</f>
        <v>6.4526344444444446</v>
      </c>
      <c r="R6" s="23">
        <v>30</v>
      </c>
      <c r="S6" s="23">
        <f t="shared" si="2"/>
        <v>900</v>
      </c>
      <c r="T6" s="24">
        <f t="shared" ref="T6:T7" si="10">S6*12</f>
        <v>10800</v>
      </c>
      <c r="U6" s="25">
        <f t="shared" ref="U6:U7" si="11">$D$13/T6</f>
        <v>5.3771953703703703</v>
      </c>
      <c r="W6" s="23">
        <v>35</v>
      </c>
      <c r="X6" s="23">
        <f t="shared" si="3"/>
        <v>1050</v>
      </c>
      <c r="Y6" s="24">
        <f t="shared" ref="Y6:Y7" si="12">X6*12</f>
        <v>12600</v>
      </c>
      <c r="Z6" s="25">
        <f t="shared" ref="Z6:Z7" si="13">$D$13/Y6</f>
        <v>4.6090246031746034</v>
      </c>
      <c r="AB6" s="23">
        <v>40</v>
      </c>
      <c r="AC6" s="23">
        <f t="shared" si="4"/>
        <v>1200</v>
      </c>
      <c r="AD6" s="24">
        <f t="shared" ref="AD6:AD7" si="14">AC6*12</f>
        <v>14400</v>
      </c>
      <c r="AE6" s="25">
        <f t="shared" ref="AE6:AE7" si="15">$D$13/AD6</f>
        <v>4.032896527777778</v>
      </c>
    </row>
    <row r="7" spans="1:31" x14ac:dyDescent="0.25">
      <c r="A7" s="16" t="s">
        <v>38</v>
      </c>
      <c r="B7" s="16">
        <v>1</v>
      </c>
      <c r="C7" s="22">
        <v>14500</v>
      </c>
      <c r="D7" s="22">
        <f t="shared" si="5"/>
        <v>14500</v>
      </c>
      <c r="E7" s="22"/>
      <c r="F7" s="18">
        <v>40</v>
      </c>
      <c r="H7" s="23">
        <v>20</v>
      </c>
      <c r="I7" s="23">
        <f t="shared" si="0"/>
        <v>800</v>
      </c>
      <c r="J7" s="24">
        <f t="shared" si="6"/>
        <v>9600</v>
      </c>
      <c r="K7" s="25">
        <f t="shared" si="7"/>
        <v>6.0493447916666669</v>
      </c>
      <c r="M7" s="23">
        <v>25</v>
      </c>
      <c r="N7" s="23">
        <f t="shared" si="1"/>
        <v>1000</v>
      </c>
      <c r="O7" s="24">
        <f t="shared" si="8"/>
        <v>12000</v>
      </c>
      <c r="P7" s="25">
        <f t="shared" si="9"/>
        <v>4.8394758333333332</v>
      </c>
      <c r="R7" s="23">
        <v>30</v>
      </c>
      <c r="S7" s="23">
        <f t="shared" si="2"/>
        <v>1200</v>
      </c>
      <c r="T7" s="24">
        <f t="shared" si="10"/>
        <v>14400</v>
      </c>
      <c r="U7" s="25">
        <f t="shared" si="11"/>
        <v>4.032896527777778</v>
      </c>
      <c r="W7" s="23">
        <v>35</v>
      </c>
      <c r="X7" s="23">
        <f t="shared" si="3"/>
        <v>1400</v>
      </c>
      <c r="Y7" s="24">
        <f t="shared" si="12"/>
        <v>16800</v>
      </c>
      <c r="Z7" s="25">
        <f t="shared" si="13"/>
        <v>3.4567684523809525</v>
      </c>
      <c r="AB7" s="23">
        <v>40</v>
      </c>
      <c r="AC7" s="23">
        <f t="shared" si="4"/>
        <v>1600</v>
      </c>
      <c r="AD7" s="24">
        <f t="shared" si="14"/>
        <v>19200</v>
      </c>
      <c r="AE7" s="25">
        <f t="shared" si="15"/>
        <v>3.0246723958333335</v>
      </c>
    </row>
    <row r="8" spans="1:31" x14ac:dyDescent="0.25">
      <c r="A8" s="16" t="s">
        <v>58</v>
      </c>
      <c r="B8" s="16">
        <v>2</v>
      </c>
      <c r="C8" s="22">
        <v>320</v>
      </c>
      <c r="D8" s="22">
        <f t="shared" si="5"/>
        <v>640</v>
      </c>
      <c r="E8" s="22"/>
      <c r="F8" s="18">
        <v>50</v>
      </c>
      <c r="H8" s="23">
        <v>20</v>
      </c>
      <c r="I8" s="23">
        <f t="shared" si="0"/>
        <v>1000</v>
      </c>
      <c r="J8" s="24">
        <f>I8*12</f>
        <v>12000</v>
      </c>
      <c r="K8" s="25">
        <f>$D$13/J8</f>
        <v>4.8394758333333332</v>
      </c>
      <c r="M8" s="23">
        <v>25</v>
      </c>
      <c r="N8" s="23">
        <f t="shared" si="1"/>
        <v>1250</v>
      </c>
      <c r="O8" s="24">
        <f>N8*12</f>
        <v>15000</v>
      </c>
      <c r="P8" s="25">
        <f>$D$13/O8</f>
        <v>3.8715806666666666</v>
      </c>
      <c r="R8" s="23">
        <v>30</v>
      </c>
      <c r="S8" s="23">
        <f t="shared" si="2"/>
        <v>1500</v>
      </c>
      <c r="T8" s="24">
        <f>S8*12</f>
        <v>18000</v>
      </c>
      <c r="U8" s="25">
        <f>$D$13/T8</f>
        <v>3.2263172222222223</v>
      </c>
      <c r="W8" s="23">
        <v>35</v>
      </c>
      <c r="X8" s="23">
        <f t="shared" si="3"/>
        <v>1750</v>
      </c>
      <c r="Y8" s="24">
        <f>X8*12</f>
        <v>21000</v>
      </c>
      <c r="Z8" s="25">
        <f>$D$13/Y8</f>
        <v>2.7654147619047618</v>
      </c>
      <c r="AB8" s="23">
        <v>40</v>
      </c>
      <c r="AC8" s="23">
        <f t="shared" si="4"/>
        <v>2000</v>
      </c>
      <c r="AD8" s="24">
        <f>AC8*12</f>
        <v>24000</v>
      </c>
      <c r="AE8" s="25">
        <f>$D$13/AD8</f>
        <v>2.4197379166666666</v>
      </c>
    </row>
    <row r="9" spans="1:31" x14ac:dyDescent="0.25">
      <c r="A9" s="16" t="s">
        <v>65</v>
      </c>
      <c r="B9" s="16">
        <v>1</v>
      </c>
      <c r="C9" s="22">
        <v>3500</v>
      </c>
      <c r="D9" s="22">
        <f t="shared" si="5"/>
        <v>3500</v>
      </c>
      <c r="E9" s="22"/>
      <c r="F9" s="18">
        <v>60</v>
      </c>
      <c r="H9" s="23">
        <v>20</v>
      </c>
      <c r="I9" s="23">
        <f t="shared" si="0"/>
        <v>1200</v>
      </c>
      <c r="J9" s="24">
        <f t="shared" ref="J9:J18" si="16">I9*12</f>
        <v>14400</v>
      </c>
      <c r="K9" s="25">
        <f t="shared" ref="K9:K33" si="17">$D$13/J9</f>
        <v>4.032896527777778</v>
      </c>
      <c r="M9" s="23">
        <v>25</v>
      </c>
      <c r="N9" s="23">
        <f t="shared" si="1"/>
        <v>1500</v>
      </c>
      <c r="O9" s="24">
        <f t="shared" ref="O9:O13" si="18">N9*12</f>
        <v>18000</v>
      </c>
      <c r="P9" s="25">
        <f t="shared" ref="P9:P33" si="19">$D$13/O9</f>
        <v>3.2263172222222223</v>
      </c>
      <c r="R9" s="23">
        <v>30</v>
      </c>
      <c r="S9" s="23">
        <f t="shared" si="2"/>
        <v>1800</v>
      </c>
      <c r="T9" s="24">
        <f t="shared" ref="T9:T13" si="20">S9*12</f>
        <v>21600</v>
      </c>
      <c r="U9" s="25">
        <f t="shared" ref="U9:U33" si="21">$D$13/T9</f>
        <v>2.6885976851851852</v>
      </c>
      <c r="W9" s="23">
        <v>35</v>
      </c>
      <c r="X9" s="23">
        <f t="shared" si="3"/>
        <v>2100</v>
      </c>
      <c r="Y9" s="24">
        <f t="shared" ref="Y9:Y13" si="22">X9*12</f>
        <v>25200</v>
      </c>
      <c r="Z9" s="25">
        <f t="shared" ref="Z9:Z33" si="23">$D$13/Y9</f>
        <v>2.3045123015873017</v>
      </c>
      <c r="AB9" s="23">
        <v>40</v>
      </c>
      <c r="AC9" s="23">
        <f t="shared" si="4"/>
        <v>2400</v>
      </c>
      <c r="AD9" s="24">
        <f t="shared" ref="AD9:AD13" si="24">AC9*12</f>
        <v>28800</v>
      </c>
      <c r="AE9" s="25">
        <f t="shared" ref="AE9:AE33" si="25">$D$13/AD9</f>
        <v>2.016448263888889</v>
      </c>
    </row>
    <row r="10" spans="1:31" x14ac:dyDescent="0.25">
      <c r="A10" s="16" t="s">
        <v>5</v>
      </c>
      <c r="B10" s="16">
        <v>2</v>
      </c>
      <c r="C10" s="22">
        <v>1366.5</v>
      </c>
      <c r="D10" s="22">
        <f t="shared" si="5"/>
        <v>2733</v>
      </c>
      <c r="E10" s="22"/>
      <c r="F10" s="18">
        <v>70</v>
      </c>
      <c r="H10" s="23">
        <v>20</v>
      </c>
      <c r="I10" s="23">
        <f t="shared" si="0"/>
        <v>1400</v>
      </c>
      <c r="J10" s="24">
        <f t="shared" si="16"/>
        <v>16800</v>
      </c>
      <c r="K10" s="25">
        <f t="shared" si="17"/>
        <v>3.4567684523809525</v>
      </c>
      <c r="M10" s="23">
        <v>25</v>
      </c>
      <c r="N10" s="23">
        <f t="shared" si="1"/>
        <v>1750</v>
      </c>
      <c r="O10" s="24">
        <f t="shared" si="18"/>
        <v>21000</v>
      </c>
      <c r="P10" s="25">
        <f t="shared" si="19"/>
        <v>2.7654147619047618</v>
      </c>
      <c r="R10" s="23">
        <v>30</v>
      </c>
      <c r="S10" s="23">
        <f t="shared" si="2"/>
        <v>2100</v>
      </c>
      <c r="T10" s="24">
        <f t="shared" si="20"/>
        <v>25200</v>
      </c>
      <c r="U10" s="25">
        <f t="shared" si="21"/>
        <v>2.3045123015873017</v>
      </c>
      <c r="W10" s="23">
        <v>35</v>
      </c>
      <c r="X10" s="23">
        <f t="shared" si="3"/>
        <v>2450</v>
      </c>
      <c r="Y10" s="24">
        <f t="shared" si="22"/>
        <v>29400</v>
      </c>
      <c r="Z10" s="25">
        <f t="shared" si="23"/>
        <v>1.9752962585034013</v>
      </c>
      <c r="AB10" s="23">
        <v>40</v>
      </c>
      <c r="AC10" s="23">
        <f t="shared" si="4"/>
        <v>2800</v>
      </c>
      <c r="AD10" s="24">
        <f t="shared" si="24"/>
        <v>33600</v>
      </c>
      <c r="AE10" s="25">
        <f t="shared" si="25"/>
        <v>1.7283842261904763</v>
      </c>
    </row>
    <row r="11" spans="1:31" x14ac:dyDescent="0.25">
      <c r="A11" s="16" t="s">
        <v>6</v>
      </c>
      <c r="B11" s="16">
        <v>1</v>
      </c>
      <c r="C11" s="22">
        <v>914.87</v>
      </c>
      <c r="D11" s="22">
        <f t="shared" si="5"/>
        <v>914.87</v>
      </c>
      <c r="E11" s="22"/>
      <c r="F11" s="18">
        <v>80</v>
      </c>
      <c r="H11" s="23">
        <v>20</v>
      </c>
      <c r="I11" s="23">
        <f t="shared" si="0"/>
        <v>1600</v>
      </c>
      <c r="J11" s="24">
        <f t="shared" si="16"/>
        <v>19200</v>
      </c>
      <c r="K11" s="25">
        <f t="shared" si="17"/>
        <v>3.0246723958333335</v>
      </c>
      <c r="M11" s="23">
        <v>25</v>
      </c>
      <c r="N11" s="23">
        <f t="shared" si="1"/>
        <v>2000</v>
      </c>
      <c r="O11" s="24">
        <f t="shared" si="18"/>
        <v>24000</v>
      </c>
      <c r="P11" s="25">
        <f t="shared" si="19"/>
        <v>2.4197379166666666</v>
      </c>
      <c r="R11" s="23">
        <v>30</v>
      </c>
      <c r="S11" s="23">
        <f t="shared" si="2"/>
        <v>2400</v>
      </c>
      <c r="T11" s="24">
        <f t="shared" si="20"/>
        <v>28800</v>
      </c>
      <c r="U11" s="25">
        <f t="shared" si="21"/>
        <v>2.016448263888889</v>
      </c>
      <c r="W11" s="23">
        <v>35</v>
      </c>
      <c r="X11" s="23">
        <f t="shared" si="3"/>
        <v>2800</v>
      </c>
      <c r="Y11" s="24">
        <f t="shared" si="22"/>
        <v>33600</v>
      </c>
      <c r="Z11" s="25">
        <f t="shared" si="23"/>
        <v>1.7283842261904763</v>
      </c>
      <c r="AB11" s="23">
        <v>40</v>
      </c>
      <c r="AC11" s="23">
        <f t="shared" si="4"/>
        <v>3200</v>
      </c>
      <c r="AD11" s="24">
        <f t="shared" si="24"/>
        <v>38400</v>
      </c>
      <c r="AE11" s="25">
        <f t="shared" si="25"/>
        <v>1.5123361979166667</v>
      </c>
    </row>
    <row r="12" spans="1:31" ht="15.75" thickBot="1" x14ac:dyDescent="0.3">
      <c r="A12" s="26" t="s">
        <v>7</v>
      </c>
      <c r="B12" s="26">
        <v>2</v>
      </c>
      <c r="C12" s="27">
        <v>26.42</v>
      </c>
      <c r="D12" s="27">
        <f t="shared" si="5"/>
        <v>52.84</v>
      </c>
      <c r="E12" s="28"/>
      <c r="F12" s="18">
        <v>90</v>
      </c>
      <c r="H12" s="23">
        <v>20</v>
      </c>
      <c r="I12" s="23">
        <f t="shared" si="0"/>
        <v>1800</v>
      </c>
      <c r="J12" s="24">
        <f t="shared" si="16"/>
        <v>21600</v>
      </c>
      <c r="K12" s="25">
        <f t="shared" si="17"/>
        <v>2.6885976851851852</v>
      </c>
      <c r="M12" s="23">
        <v>25</v>
      </c>
      <c r="N12" s="23">
        <f t="shared" si="1"/>
        <v>2250</v>
      </c>
      <c r="O12" s="24">
        <f t="shared" si="18"/>
        <v>27000</v>
      </c>
      <c r="P12" s="25">
        <f t="shared" si="19"/>
        <v>2.150878148148148</v>
      </c>
      <c r="R12" s="23">
        <v>30</v>
      </c>
      <c r="S12" s="23">
        <f t="shared" si="2"/>
        <v>2700</v>
      </c>
      <c r="T12" s="24">
        <f t="shared" si="20"/>
        <v>32400</v>
      </c>
      <c r="U12" s="25">
        <f t="shared" si="21"/>
        <v>1.7923984567901234</v>
      </c>
      <c r="W12" s="23">
        <v>35</v>
      </c>
      <c r="X12" s="23">
        <f t="shared" si="3"/>
        <v>3150</v>
      </c>
      <c r="Y12" s="24">
        <f t="shared" si="22"/>
        <v>37800</v>
      </c>
      <c r="Z12" s="25">
        <f t="shared" si="23"/>
        <v>1.5363415343915343</v>
      </c>
      <c r="AB12" s="23">
        <v>40</v>
      </c>
      <c r="AC12" s="23">
        <f t="shared" si="4"/>
        <v>3600</v>
      </c>
      <c r="AD12" s="24">
        <f t="shared" si="24"/>
        <v>43200</v>
      </c>
      <c r="AE12" s="25">
        <f t="shared" si="25"/>
        <v>1.3442988425925926</v>
      </c>
    </row>
    <row r="13" spans="1:31" ht="15.75" thickTop="1" x14ac:dyDescent="0.25">
      <c r="A13" s="32" t="s">
        <v>75</v>
      </c>
      <c r="B13" s="33" t="s">
        <v>13</v>
      </c>
      <c r="C13" s="22"/>
      <c r="D13" s="30">
        <f>SUM(D5:D12)</f>
        <v>58073.71</v>
      </c>
      <c r="E13" s="30"/>
      <c r="F13" s="18">
        <v>100</v>
      </c>
      <c r="H13" s="23">
        <v>20</v>
      </c>
      <c r="I13" s="23">
        <f t="shared" si="0"/>
        <v>2000</v>
      </c>
      <c r="J13" s="24">
        <f t="shared" si="16"/>
        <v>24000</v>
      </c>
      <c r="K13" s="25">
        <f t="shared" si="17"/>
        <v>2.4197379166666666</v>
      </c>
      <c r="M13" s="23">
        <v>25</v>
      </c>
      <c r="N13" s="23">
        <f t="shared" si="1"/>
        <v>2500</v>
      </c>
      <c r="O13" s="24">
        <f t="shared" si="18"/>
        <v>30000</v>
      </c>
      <c r="P13" s="25">
        <f t="shared" si="19"/>
        <v>1.9357903333333333</v>
      </c>
      <c r="R13" s="23">
        <v>30</v>
      </c>
      <c r="S13" s="23">
        <f t="shared" si="2"/>
        <v>3000</v>
      </c>
      <c r="T13" s="24">
        <f t="shared" si="20"/>
        <v>36000</v>
      </c>
      <c r="U13" s="25">
        <f t="shared" si="21"/>
        <v>1.6131586111111111</v>
      </c>
      <c r="W13" s="23">
        <v>35</v>
      </c>
      <c r="X13" s="23">
        <f t="shared" si="3"/>
        <v>3500</v>
      </c>
      <c r="Y13" s="24">
        <f t="shared" si="22"/>
        <v>42000</v>
      </c>
      <c r="Z13" s="25">
        <f t="shared" si="23"/>
        <v>1.3827073809523809</v>
      </c>
      <c r="AB13" s="23">
        <v>40</v>
      </c>
      <c r="AC13" s="23">
        <f t="shared" si="4"/>
        <v>4000</v>
      </c>
      <c r="AD13" s="24">
        <f t="shared" si="24"/>
        <v>48000</v>
      </c>
      <c r="AE13" s="25">
        <f t="shared" si="25"/>
        <v>1.2098689583333333</v>
      </c>
    </row>
    <row r="14" spans="1:31" x14ac:dyDescent="0.25">
      <c r="F14" s="18">
        <v>110</v>
      </c>
      <c r="H14" s="23">
        <v>20</v>
      </c>
      <c r="I14" s="23">
        <f t="shared" si="0"/>
        <v>2200</v>
      </c>
      <c r="J14" s="24">
        <f>I14*12</f>
        <v>26400</v>
      </c>
      <c r="K14" s="25">
        <f t="shared" si="17"/>
        <v>2.1997617424242426</v>
      </c>
      <c r="M14" s="23">
        <v>25</v>
      </c>
      <c r="N14" s="23">
        <f t="shared" si="1"/>
        <v>2750</v>
      </c>
      <c r="O14" s="24">
        <f>N14*12</f>
        <v>33000</v>
      </c>
      <c r="P14" s="25">
        <f t="shared" si="19"/>
        <v>1.759809393939394</v>
      </c>
      <c r="R14" s="23">
        <v>30</v>
      </c>
      <c r="S14" s="23">
        <f t="shared" si="2"/>
        <v>3300</v>
      </c>
      <c r="T14" s="24">
        <f>S14*12</f>
        <v>39600</v>
      </c>
      <c r="U14" s="25">
        <f t="shared" si="21"/>
        <v>1.4665078282828283</v>
      </c>
      <c r="W14" s="23">
        <v>35</v>
      </c>
      <c r="X14" s="23">
        <f t="shared" si="3"/>
        <v>3850</v>
      </c>
      <c r="Y14" s="24">
        <f>X14*12</f>
        <v>46200</v>
      </c>
      <c r="Z14" s="25">
        <f t="shared" si="23"/>
        <v>1.2570067099567099</v>
      </c>
      <c r="AB14" s="23">
        <v>40</v>
      </c>
      <c r="AC14" s="23">
        <f t="shared" si="4"/>
        <v>4400</v>
      </c>
      <c r="AD14" s="24">
        <f>AC14*12</f>
        <v>52800</v>
      </c>
      <c r="AE14" s="25">
        <f t="shared" si="25"/>
        <v>1.0998808712121213</v>
      </c>
    </row>
    <row r="15" spans="1:31" x14ac:dyDescent="0.25">
      <c r="F15" s="18">
        <v>120</v>
      </c>
      <c r="H15" s="23">
        <v>20</v>
      </c>
      <c r="I15" s="23">
        <f t="shared" si="0"/>
        <v>2400</v>
      </c>
      <c r="J15" s="24">
        <f t="shared" si="16"/>
        <v>28800</v>
      </c>
      <c r="K15" s="25">
        <f t="shared" si="17"/>
        <v>2.016448263888889</v>
      </c>
      <c r="M15" s="23">
        <v>25</v>
      </c>
      <c r="N15" s="23">
        <f t="shared" si="1"/>
        <v>3000</v>
      </c>
      <c r="O15" s="24">
        <f t="shared" ref="O15:O33" si="26">N15*12</f>
        <v>36000</v>
      </c>
      <c r="P15" s="25">
        <f t="shared" si="19"/>
        <v>1.6131586111111111</v>
      </c>
      <c r="R15" s="23">
        <v>30</v>
      </c>
      <c r="S15" s="23">
        <f t="shared" si="2"/>
        <v>3600</v>
      </c>
      <c r="T15" s="24">
        <f t="shared" ref="T15:T33" si="27">S15*12</f>
        <v>43200</v>
      </c>
      <c r="U15" s="25">
        <f t="shared" si="21"/>
        <v>1.3442988425925926</v>
      </c>
      <c r="W15" s="23">
        <v>35</v>
      </c>
      <c r="X15" s="23">
        <f t="shared" si="3"/>
        <v>4200</v>
      </c>
      <c r="Y15" s="24">
        <f t="shared" ref="Y15:Y33" si="28">X15*12</f>
        <v>50400</v>
      </c>
      <c r="Z15" s="25">
        <f t="shared" si="23"/>
        <v>1.1522561507936508</v>
      </c>
      <c r="AB15" s="23">
        <v>40</v>
      </c>
      <c r="AC15" s="23">
        <f t="shared" si="4"/>
        <v>4800</v>
      </c>
      <c r="AD15" s="24">
        <f t="shared" ref="AD15:AD33" si="29">AC15*12</f>
        <v>57600</v>
      </c>
      <c r="AE15" s="25">
        <f t="shared" si="25"/>
        <v>1.0082241319444445</v>
      </c>
    </row>
    <row r="16" spans="1:31" x14ac:dyDescent="0.25">
      <c r="A16" s="16" t="s">
        <v>81</v>
      </c>
      <c r="D16" s="16">
        <v>241</v>
      </c>
      <c r="F16" s="18">
        <v>130</v>
      </c>
      <c r="H16" s="23">
        <v>20</v>
      </c>
      <c r="I16" s="23">
        <f t="shared" si="0"/>
        <v>2600</v>
      </c>
      <c r="J16" s="24">
        <f t="shared" si="16"/>
        <v>31200</v>
      </c>
      <c r="K16" s="25">
        <f t="shared" si="17"/>
        <v>1.8613368589743589</v>
      </c>
      <c r="M16" s="23">
        <v>25</v>
      </c>
      <c r="N16" s="23">
        <f t="shared" si="1"/>
        <v>3250</v>
      </c>
      <c r="O16" s="24">
        <f t="shared" si="26"/>
        <v>39000</v>
      </c>
      <c r="P16" s="25">
        <f t="shared" si="19"/>
        <v>1.4890694871794872</v>
      </c>
      <c r="R16" s="23">
        <v>30</v>
      </c>
      <c r="S16" s="23">
        <f t="shared" si="2"/>
        <v>3900</v>
      </c>
      <c r="T16" s="24">
        <f t="shared" si="27"/>
        <v>46800</v>
      </c>
      <c r="U16" s="25">
        <f t="shared" si="21"/>
        <v>1.2408912393162392</v>
      </c>
      <c r="W16" s="23">
        <v>35</v>
      </c>
      <c r="X16" s="23">
        <f t="shared" si="3"/>
        <v>4550</v>
      </c>
      <c r="Y16" s="24">
        <f t="shared" si="28"/>
        <v>54600</v>
      </c>
      <c r="Z16" s="25">
        <f t="shared" si="23"/>
        <v>1.0636210622710622</v>
      </c>
      <c r="AB16" s="23">
        <v>40</v>
      </c>
      <c r="AC16" s="23">
        <f t="shared" si="4"/>
        <v>5200</v>
      </c>
      <c r="AD16" s="24">
        <f t="shared" si="29"/>
        <v>62400</v>
      </c>
      <c r="AE16" s="25">
        <f t="shared" si="25"/>
        <v>0.93066842948717943</v>
      </c>
    </row>
    <row r="17" spans="1:31" x14ac:dyDescent="0.25">
      <c r="A17" s="16" t="s">
        <v>82</v>
      </c>
      <c r="D17" s="16">
        <f>ROUNDUP(D16*60%,0)</f>
        <v>145</v>
      </c>
      <c r="F17" s="18">
        <v>140</v>
      </c>
      <c r="H17" s="23">
        <v>20</v>
      </c>
      <c r="I17" s="23">
        <f t="shared" si="0"/>
        <v>2800</v>
      </c>
      <c r="J17" s="24">
        <f t="shared" si="16"/>
        <v>33600</v>
      </c>
      <c r="K17" s="25">
        <f t="shared" si="17"/>
        <v>1.7283842261904763</v>
      </c>
      <c r="M17" s="23">
        <v>25</v>
      </c>
      <c r="N17" s="23">
        <f t="shared" si="1"/>
        <v>3500</v>
      </c>
      <c r="O17" s="24">
        <f t="shared" si="26"/>
        <v>42000</v>
      </c>
      <c r="P17" s="25">
        <f t="shared" si="19"/>
        <v>1.3827073809523809</v>
      </c>
      <c r="R17" s="23">
        <v>30</v>
      </c>
      <c r="S17" s="23">
        <f t="shared" si="2"/>
        <v>4200</v>
      </c>
      <c r="T17" s="24">
        <f t="shared" si="27"/>
        <v>50400</v>
      </c>
      <c r="U17" s="25">
        <f t="shared" si="21"/>
        <v>1.1522561507936508</v>
      </c>
      <c r="W17" s="23">
        <v>35</v>
      </c>
      <c r="X17" s="23">
        <f t="shared" si="3"/>
        <v>4900</v>
      </c>
      <c r="Y17" s="24">
        <f t="shared" si="28"/>
        <v>58800</v>
      </c>
      <c r="Z17" s="25">
        <f t="shared" si="23"/>
        <v>0.98764812925170065</v>
      </c>
      <c r="AB17" s="23">
        <v>40</v>
      </c>
      <c r="AC17" s="23">
        <f t="shared" si="4"/>
        <v>5600</v>
      </c>
      <c r="AD17" s="24">
        <f t="shared" si="29"/>
        <v>67200</v>
      </c>
      <c r="AE17" s="25">
        <f t="shared" si="25"/>
        <v>0.86419211309523813</v>
      </c>
    </row>
    <row r="18" spans="1:31" x14ac:dyDescent="0.25">
      <c r="F18" s="18">
        <v>150</v>
      </c>
      <c r="H18" s="23">
        <v>20</v>
      </c>
      <c r="I18" s="23">
        <f t="shared" si="0"/>
        <v>3000</v>
      </c>
      <c r="J18" s="24">
        <f t="shared" si="16"/>
        <v>36000</v>
      </c>
      <c r="K18" s="25">
        <f t="shared" si="17"/>
        <v>1.6131586111111111</v>
      </c>
      <c r="M18" s="23">
        <v>25</v>
      </c>
      <c r="N18" s="23">
        <f t="shared" si="1"/>
        <v>3750</v>
      </c>
      <c r="O18" s="24">
        <f t="shared" si="26"/>
        <v>45000</v>
      </c>
      <c r="P18" s="25">
        <f t="shared" si="19"/>
        <v>1.2905268888888888</v>
      </c>
      <c r="R18" s="23">
        <v>30</v>
      </c>
      <c r="S18" s="23">
        <f t="shared" si="2"/>
        <v>4500</v>
      </c>
      <c r="T18" s="24">
        <f t="shared" si="27"/>
        <v>54000</v>
      </c>
      <c r="U18" s="25">
        <f t="shared" si="21"/>
        <v>1.075439074074074</v>
      </c>
      <c r="W18" s="23">
        <v>35</v>
      </c>
      <c r="X18" s="23">
        <f t="shared" si="3"/>
        <v>5250</v>
      </c>
      <c r="Y18" s="24">
        <f t="shared" si="28"/>
        <v>63000</v>
      </c>
      <c r="Z18" s="25">
        <f t="shared" si="23"/>
        <v>0.92180492063492059</v>
      </c>
      <c r="AB18" s="23">
        <v>40</v>
      </c>
      <c r="AC18" s="23">
        <f t="shared" si="4"/>
        <v>6000</v>
      </c>
      <c r="AD18" s="24">
        <f t="shared" si="29"/>
        <v>72000</v>
      </c>
      <c r="AE18" s="25">
        <f t="shared" si="25"/>
        <v>0.80657930555555557</v>
      </c>
    </row>
    <row r="19" spans="1:31" x14ac:dyDescent="0.25">
      <c r="F19" s="18">
        <v>160</v>
      </c>
      <c r="H19" s="23">
        <v>20</v>
      </c>
      <c r="I19" s="23">
        <f t="shared" si="0"/>
        <v>3200</v>
      </c>
      <c r="J19" s="24">
        <f t="shared" ref="J19:J30" si="30">I19*12</f>
        <v>38400</v>
      </c>
      <c r="K19" s="25">
        <f t="shared" si="17"/>
        <v>1.5123361979166667</v>
      </c>
      <c r="M19" s="23">
        <v>25</v>
      </c>
      <c r="N19" s="23">
        <f t="shared" si="1"/>
        <v>4000</v>
      </c>
      <c r="O19" s="24">
        <f t="shared" si="26"/>
        <v>48000</v>
      </c>
      <c r="P19" s="25">
        <f t="shared" si="19"/>
        <v>1.2098689583333333</v>
      </c>
      <c r="R19" s="23">
        <v>30</v>
      </c>
      <c r="S19" s="23">
        <f t="shared" si="2"/>
        <v>4800</v>
      </c>
      <c r="T19" s="24">
        <f t="shared" si="27"/>
        <v>57600</v>
      </c>
      <c r="U19" s="25">
        <f t="shared" si="21"/>
        <v>1.0082241319444445</v>
      </c>
      <c r="W19" s="23">
        <v>35</v>
      </c>
      <c r="X19" s="23">
        <f t="shared" si="3"/>
        <v>5600</v>
      </c>
      <c r="Y19" s="24">
        <f t="shared" si="28"/>
        <v>67200</v>
      </c>
      <c r="Z19" s="25">
        <f t="shared" si="23"/>
        <v>0.86419211309523813</v>
      </c>
      <c r="AB19" s="23">
        <v>40</v>
      </c>
      <c r="AC19" s="23">
        <f t="shared" si="4"/>
        <v>6400</v>
      </c>
      <c r="AD19" s="24">
        <f t="shared" si="29"/>
        <v>76800</v>
      </c>
      <c r="AE19" s="25">
        <f t="shared" si="25"/>
        <v>0.75616809895833337</v>
      </c>
    </row>
    <row r="20" spans="1:31" x14ac:dyDescent="0.25">
      <c r="F20" s="18">
        <v>170</v>
      </c>
      <c r="H20" s="23">
        <v>20</v>
      </c>
      <c r="I20" s="23">
        <f t="shared" si="0"/>
        <v>3400</v>
      </c>
      <c r="J20" s="24">
        <f t="shared" si="30"/>
        <v>40800</v>
      </c>
      <c r="K20" s="25">
        <f t="shared" si="17"/>
        <v>1.4233752450980393</v>
      </c>
      <c r="M20" s="23">
        <v>25</v>
      </c>
      <c r="N20" s="23">
        <f t="shared" si="1"/>
        <v>4250</v>
      </c>
      <c r="O20" s="24">
        <f t="shared" si="26"/>
        <v>51000</v>
      </c>
      <c r="P20" s="25">
        <f t="shared" si="19"/>
        <v>1.1387001960784313</v>
      </c>
      <c r="R20" s="23">
        <v>30</v>
      </c>
      <c r="S20" s="23">
        <f t="shared" si="2"/>
        <v>5100</v>
      </c>
      <c r="T20" s="24">
        <f t="shared" si="27"/>
        <v>61200</v>
      </c>
      <c r="U20" s="25">
        <f t="shared" si="21"/>
        <v>0.94891683006535943</v>
      </c>
      <c r="W20" s="23">
        <v>35</v>
      </c>
      <c r="X20" s="23">
        <f t="shared" si="3"/>
        <v>5950</v>
      </c>
      <c r="Y20" s="24">
        <f t="shared" si="28"/>
        <v>71400</v>
      </c>
      <c r="Z20" s="25">
        <f t="shared" si="23"/>
        <v>0.81335728291316522</v>
      </c>
      <c r="AB20" s="23">
        <v>40</v>
      </c>
      <c r="AC20" s="23">
        <f t="shared" si="4"/>
        <v>6800</v>
      </c>
      <c r="AD20" s="24">
        <f t="shared" si="29"/>
        <v>81600</v>
      </c>
      <c r="AE20" s="25">
        <f t="shared" si="25"/>
        <v>0.71168762254901963</v>
      </c>
    </row>
    <row r="21" spans="1:31" x14ac:dyDescent="0.25">
      <c r="F21" s="18">
        <v>180</v>
      </c>
      <c r="H21" s="23">
        <v>20</v>
      </c>
      <c r="I21" s="23">
        <f t="shared" si="0"/>
        <v>3600</v>
      </c>
      <c r="J21" s="24">
        <f t="shared" si="30"/>
        <v>43200</v>
      </c>
      <c r="K21" s="25">
        <f t="shared" si="17"/>
        <v>1.3442988425925926</v>
      </c>
      <c r="M21" s="23">
        <v>25</v>
      </c>
      <c r="N21" s="23">
        <f t="shared" si="1"/>
        <v>4500</v>
      </c>
      <c r="O21" s="24">
        <f t="shared" si="26"/>
        <v>54000</v>
      </c>
      <c r="P21" s="25">
        <f t="shared" si="19"/>
        <v>1.075439074074074</v>
      </c>
      <c r="R21" s="23">
        <v>30</v>
      </c>
      <c r="S21" s="23">
        <f t="shared" si="2"/>
        <v>5400</v>
      </c>
      <c r="T21" s="24">
        <f t="shared" si="27"/>
        <v>64800</v>
      </c>
      <c r="U21" s="25">
        <f t="shared" si="21"/>
        <v>0.89619922839506172</v>
      </c>
      <c r="W21" s="23">
        <v>35</v>
      </c>
      <c r="X21" s="23">
        <f t="shared" si="3"/>
        <v>6300</v>
      </c>
      <c r="Y21" s="24">
        <f t="shared" si="28"/>
        <v>75600</v>
      </c>
      <c r="Z21" s="25">
        <f t="shared" si="23"/>
        <v>0.76817076719576716</v>
      </c>
      <c r="AB21" s="23">
        <v>40</v>
      </c>
      <c r="AC21" s="23">
        <f t="shared" si="4"/>
        <v>7200</v>
      </c>
      <c r="AD21" s="24">
        <f t="shared" si="29"/>
        <v>86400</v>
      </c>
      <c r="AE21" s="25">
        <f t="shared" si="25"/>
        <v>0.67214942129629629</v>
      </c>
    </row>
    <row r="22" spans="1:31" x14ac:dyDescent="0.25">
      <c r="F22" s="18">
        <v>190</v>
      </c>
      <c r="H22" s="23">
        <v>20</v>
      </c>
      <c r="I22" s="23">
        <f t="shared" si="0"/>
        <v>3800</v>
      </c>
      <c r="J22" s="24">
        <f t="shared" si="30"/>
        <v>45600</v>
      </c>
      <c r="K22" s="25">
        <f t="shared" si="17"/>
        <v>1.2735462719298245</v>
      </c>
      <c r="M22" s="23">
        <v>25</v>
      </c>
      <c r="N22" s="23">
        <f t="shared" si="1"/>
        <v>4750</v>
      </c>
      <c r="O22" s="24">
        <f t="shared" si="26"/>
        <v>57000</v>
      </c>
      <c r="P22" s="25">
        <f t="shared" si="19"/>
        <v>1.0188370175438597</v>
      </c>
      <c r="R22" s="23">
        <v>30</v>
      </c>
      <c r="S22" s="23">
        <f t="shared" si="2"/>
        <v>5700</v>
      </c>
      <c r="T22" s="24">
        <f t="shared" si="27"/>
        <v>68400</v>
      </c>
      <c r="U22" s="25">
        <f t="shared" si="21"/>
        <v>0.84903084795321637</v>
      </c>
      <c r="W22" s="23">
        <v>35</v>
      </c>
      <c r="X22" s="23">
        <f t="shared" si="3"/>
        <v>6650</v>
      </c>
      <c r="Y22" s="24">
        <f t="shared" si="28"/>
        <v>79800</v>
      </c>
      <c r="Z22" s="25">
        <f t="shared" si="23"/>
        <v>0.7277407268170426</v>
      </c>
      <c r="AB22" s="23">
        <v>40</v>
      </c>
      <c r="AC22" s="23">
        <f t="shared" si="4"/>
        <v>7600</v>
      </c>
      <c r="AD22" s="24">
        <f t="shared" si="29"/>
        <v>91200</v>
      </c>
      <c r="AE22" s="25">
        <f t="shared" si="25"/>
        <v>0.63677313596491225</v>
      </c>
    </row>
    <row r="23" spans="1:31" x14ac:dyDescent="0.25">
      <c r="F23" s="18">
        <v>200</v>
      </c>
      <c r="H23" s="23">
        <v>20</v>
      </c>
      <c r="I23" s="23">
        <f t="shared" si="0"/>
        <v>4000</v>
      </c>
      <c r="J23" s="24">
        <f t="shared" si="30"/>
        <v>48000</v>
      </c>
      <c r="K23" s="25">
        <f t="shared" si="17"/>
        <v>1.2098689583333333</v>
      </c>
      <c r="M23" s="23">
        <v>25</v>
      </c>
      <c r="N23" s="23">
        <f t="shared" si="1"/>
        <v>5000</v>
      </c>
      <c r="O23" s="24">
        <f t="shared" si="26"/>
        <v>60000</v>
      </c>
      <c r="P23" s="25">
        <f t="shared" si="19"/>
        <v>0.96789516666666664</v>
      </c>
      <c r="R23" s="23">
        <v>30</v>
      </c>
      <c r="S23" s="23">
        <f t="shared" si="2"/>
        <v>6000</v>
      </c>
      <c r="T23" s="24">
        <f t="shared" si="27"/>
        <v>72000</v>
      </c>
      <c r="U23" s="25">
        <f t="shared" si="21"/>
        <v>0.80657930555555557</v>
      </c>
      <c r="W23" s="23">
        <v>35</v>
      </c>
      <c r="X23" s="23">
        <f t="shared" si="3"/>
        <v>7000</v>
      </c>
      <c r="Y23" s="24">
        <f t="shared" si="28"/>
        <v>84000</v>
      </c>
      <c r="Z23" s="25">
        <f t="shared" si="23"/>
        <v>0.69135369047619044</v>
      </c>
      <c r="AB23" s="23">
        <v>40</v>
      </c>
      <c r="AC23" s="23">
        <f t="shared" si="4"/>
        <v>8000</v>
      </c>
      <c r="AD23" s="24">
        <f t="shared" si="29"/>
        <v>96000</v>
      </c>
      <c r="AE23" s="25">
        <f t="shared" si="25"/>
        <v>0.60493447916666665</v>
      </c>
    </row>
    <row r="24" spans="1:31" x14ac:dyDescent="0.25">
      <c r="F24" s="18">
        <v>210</v>
      </c>
      <c r="H24" s="23">
        <v>20</v>
      </c>
      <c r="I24" s="23">
        <f t="shared" si="0"/>
        <v>4200</v>
      </c>
      <c r="J24" s="24">
        <f t="shared" si="30"/>
        <v>50400</v>
      </c>
      <c r="K24" s="25">
        <f t="shared" si="17"/>
        <v>1.1522561507936508</v>
      </c>
      <c r="M24" s="23">
        <v>25</v>
      </c>
      <c r="N24" s="23">
        <f t="shared" si="1"/>
        <v>5250</v>
      </c>
      <c r="O24" s="24">
        <f t="shared" si="26"/>
        <v>63000</v>
      </c>
      <c r="P24" s="25">
        <f t="shared" si="19"/>
        <v>0.92180492063492059</v>
      </c>
      <c r="R24" s="23">
        <v>30</v>
      </c>
      <c r="S24" s="23">
        <f t="shared" si="2"/>
        <v>6300</v>
      </c>
      <c r="T24" s="24">
        <f t="shared" si="27"/>
        <v>75600</v>
      </c>
      <c r="U24" s="25">
        <f t="shared" si="21"/>
        <v>0.76817076719576716</v>
      </c>
      <c r="W24" s="23">
        <v>35</v>
      </c>
      <c r="X24" s="23">
        <f t="shared" si="3"/>
        <v>7350</v>
      </c>
      <c r="Y24" s="24">
        <f t="shared" si="28"/>
        <v>88200</v>
      </c>
      <c r="Z24" s="25">
        <f t="shared" si="23"/>
        <v>0.65843208616780047</v>
      </c>
      <c r="AB24" s="23">
        <v>40</v>
      </c>
      <c r="AC24" s="23">
        <f t="shared" si="4"/>
        <v>8400</v>
      </c>
      <c r="AD24" s="24">
        <f t="shared" si="29"/>
        <v>100800</v>
      </c>
      <c r="AE24" s="25">
        <f t="shared" si="25"/>
        <v>0.57612807539682542</v>
      </c>
    </row>
    <row r="25" spans="1:31" x14ac:dyDescent="0.25">
      <c r="F25" s="18">
        <v>220</v>
      </c>
      <c r="H25" s="23">
        <v>20</v>
      </c>
      <c r="I25" s="23">
        <f t="shared" si="0"/>
        <v>4400</v>
      </c>
      <c r="J25" s="24">
        <f t="shared" si="30"/>
        <v>52800</v>
      </c>
      <c r="K25" s="25">
        <f t="shared" si="17"/>
        <v>1.0998808712121213</v>
      </c>
      <c r="M25" s="23">
        <v>25</v>
      </c>
      <c r="N25" s="23">
        <f t="shared" si="1"/>
        <v>5500</v>
      </c>
      <c r="O25" s="24">
        <f t="shared" si="26"/>
        <v>66000</v>
      </c>
      <c r="P25" s="25">
        <f t="shared" si="19"/>
        <v>0.87990469696969698</v>
      </c>
      <c r="R25" s="23">
        <v>30</v>
      </c>
      <c r="S25" s="23">
        <f t="shared" si="2"/>
        <v>6600</v>
      </c>
      <c r="T25" s="24">
        <f t="shared" si="27"/>
        <v>79200</v>
      </c>
      <c r="U25" s="25">
        <f t="shared" si="21"/>
        <v>0.73325391414141416</v>
      </c>
      <c r="W25" s="23">
        <v>35</v>
      </c>
      <c r="X25" s="23">
        <f t="shared" si="3"/>
        <v>7700</v>
      </c>
      <c r="Y25" s="24">
        <f t="shared" si="28"/>
        <v>92400</v>
      </c>
      <c r="Z25" s="25">
        <f t="shared" si="23"/>
        <v>0.62850335497835497</v>
      </c>
      <c r="AB25" s="23">
        <v>40</v>
      </c>
      <c r="AC25" s="23">
        <f t="shared" si="4"/>
        <v>8800</v>
      </c>
      <c r="AD25" s="24">
        <f t="shared" si="29"/>
        <v>105600</v>
      </c>
      <c r="AE25" s="25">
        <f t="shared" si="25"/>
        <v>0.54994043560606065</v>
      </c>
    </row>
    <row r="26" spans="1:31" x14ac:dyDescent="0.25">
      <c r="F26" s="18">
        <v>230</v>
      </c>
      <c r="H26" s="23">
        <v>20</v>
      </c>
      <c r="I26" s="23">
        <f t="shared" si="0"/>
        <v>4600</v>
      </c>
      <c r="J26" s="24">
        <f t="shared" si="30"/>
        <v>55200</v>
      </c>
      <c r="K26" s="25">
        <f t="shared" si="17"/>
        <v>1.0520599637681158</v>
      </c>
      <c r="M26" s="23">
        <v>25</v>
      </c>
      <c r="N26" s="23">
        <f t="shared" si="1"/>
        <v>5750</v>
      </c>
      <c r="O26" s="24">
        <f t="shared" si="26"/>
        <v>69000</v>
      </c>
      <c r="P26" s="25">
        <f t="shared" si="19"/>
        <v>0.84164797101449274</v>
      </c>
      <c r="R26" s="23">
        <v>30</v>
      </c>
      <c r="S26" s="23">
        <f t="shared" si="2"/>
        <v>6900</v>
      </c>
      <c r="T26" s="24">
        <f t="shared" si="27"/>
        <v>82800</v>
      </c>
      <c r="U26" s="25">
        <f t="shared" si="21"/>
        <v>0.70137330917874396</v>
      </c>
      <c r="W26" s="23">
        <v>35</v>
      </c>
      <c r="X26" s="23">
        <f t="shared" si="3"/>
        <v>8050</v>
      </c>
      <c r="Y26" s="24">
        <f t="shared" si="28"/>
        <v>96600</v>
      </c>
      <c r="Z26" s="25">
        <f t="shared" si="23"/>
        <v>0.60117712215320906</v>
      </c>
      <c r="AB26" s="23">
        <v>40</v>
      </c>
      <c r="AC26" s="23">
        <f t="shared" si="4"/>
        <v>9200</v>
      </c>
      <c r="AD26" s="24">
        <f t="shared" si="29"/>
        <v>110400</v>
      </c>
      <c r="AE26" s="25">
        <f t="shared" si="25"/>
        <v>0.52602998188405792</v>
      </c>
    </row>
    <row r="27" spans="1:31" x14ac:dyDescent="0.25">
      <c r="F27" s="18">
        <v>240</v>
      </c>
      <c r="H27" s="23">
        <v>20</v>
      </c>
      <c r="I27" s="23">
        <f t="shared" si="0"/>
        <v>4800</v>
      </c>
      <c r="J27" s="24">
        <f t="shared" si="30"/>
        <v>57600</v>
      </c>
      <c r="K27" s="25">
        <f t="shared" si="17"/>
        <v>1.0082241319444445</v>
      </c>
      <c r="M27" s="23">
        <v>25</v>
      </c>
      <c r="N27" s="23">
        <f t="shared" si="1"/>
        <v>6000</v>
      </c>
      <c r="O27" s="24">
        <f t="shared" si="26"/>
        <v>72000</v>
      </c>
      <c r="P27" s="25">
        <f t="shared" si="19"/>
        <v>0.80657930555555557</v>
      </c>
      <c r="R27" s="23">
        <v>30</v>
      </c>
      <c r="S27" s="23">
        <f t="shared" si="2"/>
        <v>7200</v>
      </c>
      <c r="T27" s="24">
        <f t="shared" si="27"/>
        <v>86400</v>
      </c>
      <c r="U27" s="25">
        <f t="shared" si="21"/>
        <v>0.67214942129629629</v>
      </c>
      <c r="W27" s="23">
        <v>35</v>
      </c>
      <c r="X27" s="23">
        <f t="shared" si="3"/>
        <v>8400</v>
      </c>
      <c r="Y27" s="24">
        <f t="shared" si="28"/>
        <v>100800</v>
      </c>
      <c r="Z27" s="25">
        <f t="shared" si="23"/>
        <v>0.57612807539682542</v>
      </c>
      <c r="AB27" s="23">
        <v>40</v>
      </c>
      <c r="AC27" s="23">
        <f t="shared" si="4"/>
        <v>9600</v>
      </c>
      <c r="AD27" s="24">
        <f t="shared" si="29"/>
        <v>115200</v>
      </c>
      <c r="AE27" s="25">
        <f t="shared" si="25"/>
        <v>0.50411206597222225</v>
      </c>
    </row>
    <row r="28" spans="1:31" x14ac:dyDescent="0.25">
      <c r="F28" s="18">
        <v>250</v>
      </c>
      <c r="H28" s="23">
        <v>20</v>
      </c>
      <c r="I28" s="23">
        <f t="shared" si="0"/>
        <v>5000</v>
      </c>
      <c r="J28" s="24">
        <f t="shared" si="30"/>
        <v>60000</v>
      </c>
      <c r="K28" s="25">
        <f t="shared" si="17"/>
        <v>0.96789516666666664</v>
      </c>
      <c r="M28" s="23">
        <v>25</v>
      </c>
      <c r="N28" s="23">
        <f t="shared" si="1"/>
        <v>6250</v>
      </c>
      <c r="O28" s="24">
        <f t="shared" si="26"/>
        <v>75000</v>
      </c>
      <c r="P28" s="25">
        <f t="shared" si="19"/>
        <v>0.77431613333333327</v>
      </c>
      <c r="R28" s="23">
        <v>30</v>
      </c>
      <c r="S28" s="23">
        <f t="shared" si="2"/>
        <v>7500</v>
      </c>
      <c r="T28" s="24">
        <f t="shared" si="27"/>
        <v>90000</v>
      </c>
      <c r="U28" s="25">
        <f t="shared" si="21"/>
        <v>0.64526344444444439</v>
      </c>
      <c r="W28" s="23">
        <v>35</v>
      </c>
      <c r="X28" s="23">
        <f t="shared" si="3"/>
        <v>8750</v>
      </c>
      <c r="Y28" s="24">
        <f t="shared" si="28"/>
        <v>105000</v>
      </c>
      <c r="Z28" s="25">
        <f t="shared" si="23"/>
        <v>0.5530829523809524</v>
      </c>
      <c r="AB28" s="23">
        <v>40</v>
      </c>
      <c r="AC28" s="23">
        <f t="shared" si="4"/>
        <v>10000</v>
      </c>
      <c r="AD28" s="24">
        <f t="shared" si="29"/>
        <v>120000</v>
      </c>
      <c r="AE28" s="25">
        <f t="shared" si="25"/>
        <v>0.48394758333333332</v>
      </c>
    </row>
    <row r="29" spans="1:31" x14ac:dyDescent="0.25">
      <c r="F29" s="18">
        <v>260</v>
      </c>
      <c r="H29" s="23">
        <v>20</v>
      </c>
      <c r="I29" s="23">
        <f t="shared" si="0"/>
        <v>5200</v>
      </c>
      <c r="J29" s="24">
        <f t="shared" si="30"/>
        <v>62400</v>
      </c>
      <c r="K29" s="25">
        <f t="shared" si="17"/>
        <v>0.93066842948717943</v>
      </c>
      <c r="M29" s="23">
        <v>25</v>
      </c>
      <c r="N29" s="23">
        <f t="shared" si="1"/>
        <v>6500</v>
      </c>
      <c r="O29" s="24">
        <f t="shared" si="26"/>
        <v>78000</v>
      </c>
      <c r="P29" s="25">
        <f t="shared" si="19"/>
        <v>0.74453474358974359</v>
      </c>
      <c r="R29" s="23">
        <v>30</v>
      </c>
      <c r="S29" s="23">
        <f t="shared" si="2"/>
        <v>7800</v>
      </c>
      <c r="T29" s="24">
        <f t="shared" si="27"/>
        <v>93600</v>
      </c>
      <c r="U29" s="25">
        <f t="shared" si="21"/>
        <v>0.62044561965811962</v>
      </c>
      <c r="W29" s="23">
        <v>35</v>
      </c>
      <c r="X29" s="23">
        <f t="shared" si="3"/>
        <v>9100</v>
      </c>
      <c r="Y29" s="24">
        <f t="shared" si="28"/>
        <v>109200</v>
      </c>
      <c r="Z29" s="25">
        <f t="shared" si="23"/>
        <v>0.53181053113553112</v>
      </c>
      <c r="AB29" s="23">
        <v>40</v>
      </c>
      <c r="AC29" s="23">
        <f t="shared" si="4"/>
        <v>10400</v>
      </c>
      <c r="AD29" s="24">
        <f t="shared" si="29"/>
        <v>124800</v>
      </c>
      <c r="AE29" s="25">
        <f t="shared" si="25"/>
        <v>0.46533421474358971</v>
      </c>
    </row>
    <row r="30" spans="1:31" x14ac:dyDescent="0.25">
      <c r="F30" s="18">
        <v>270</v>
      </c>
      <c r="H30" s="23">
        <v>20</v>
      </c>
      <c r="I30" s="23">
        <f t="shared" si="0"/>
        <v>5400</v>
      </c>
      <c r="J30" s="24">
        <f t="shared" si="30"/>
        <v>64800</v>
      </c>
      <c r="K30" s="25">
        <f t="shared" si="17"/>
        <v>0.89619922839506172</v>
      </c>
      <c r="M30" s="23">
        <v>25</v>
      </c>
      <c r="N30" s="23">
        <f t="shared" si="1"/>
        <v>6750</v>
      </c>
      <c r="O30" s="24">
        <f t="shared" si="26"/>
        <v>81000</v>
      </c>
      <c r="P30" s="25">
        <f t="shared" si="19"/>
        <v>0.71695938271604942</v>
      </c>
      <c r="R30" s="23">
        <v>30</v>
      </c>
      <c r="S30" s="23">
        <f t="shared" si="2"/>
        <v>8100</v>
      </c>
      <c r="T30" s="24">
        <f t="shared" si="27"/>
        <v>97200</v>
      </c>
      <c r="U30" s="25">
        <f t="shared" si="21"/>
        <v>0.59746615226337452</v>
      </c>
      <c r="W30" s="23">
        <v>35</v>
      </c>
      <c r="X30" s="23">
        <f t="shared" si="3"/>
        <v>9450</v>
      </c>
      <c r="Y30" s="24">
        <f t="shared" si="28"/>
        <v>113400</v>
      </c>
      <c r="Z30" s="25">
        <f t="shared" si="23"/>
        <v>0.51211384479717814</v>
      </c>
      <c r="AB30" s="23">
        <v>40</v>
      </c>
      <c r="AC30" s="23">
        <f t="shared" si="4"/>
        <v>10800</v>
      </c>
      <c r="AD30" s="24">
        <f t="shared" si="29"/>
        <v>129600</v>
      </c>
      <c r="AE30" s="25">
        <f t="shared" si="25"/>
        <v>0.44809961419753086</v>
      </c>
    </row>
    <row r="31" spans="1:31" x14ac:dyDescent="0.25">
      <c r="F31" s="18">
        <v>280</v>
      </c>
      <c r="H31" s="23">
        <v>20</v>
      </c>
      <c r="I31" s="23">
        <f t="shared" si="0"/>
        <v>5600</v>
      </c>
      <c r="J31" s="24">
        <f t="shared" ref="J31:J33" si="31">I31*12</f>
        <v>67200</v>
      </c>
      <c r="K31" s="25">
        <f t="shared" si="17"/>
        <v>0.86419211309523813</v>
      </c>
      <c r="M31" s="23">
        <v>25</v>
      </c>
      <c r="N31" s="23">
        <f t="shared" si="1"/>
        <v>7000</v>
      </c>
      <c r="O31" s="24">
        <f t="shared" si="26"/>
        <v>84000</v>
      </c>
      <c r="P31" s="25">
        <f t="shared" si="19"/>
        <v>0.69135369047619044</v>
      </c>
      <c r="R31" s="23">
        <v>30</v>
      </c>
      <c r="S31" s="23">
        <f t="shared" si="2"/>
        <v>8400</v>
      </c>
      <c r="T31" s="24">
        <f t="shared" si="27"/>
        <v>100800</v>
      </c>
      <c r="U31" s="25">
        <f t="shared" si="21"/>
        <v>0.57612807539682542</v>
      </c>
      <c r="W31" s="23">
        <v>35</v>
      </c>
      <c r="X31" s="23">
        <f t="shared" si="3"/>
        <v>9800</v>
      </c>
      <c r="Y31" s="24">
        <f t="shared" si="28"/>
        <v>117600</v>
      </c>
      <c r="Z31" s="25">
        <f t="shared" si="23"/>
        <v>0.49382406462585032</v>
      </c>
      <c r="AB31" s="23">
        <v>40</v>
      </c>
      <c r="AC31" s="23">
        <f t="shared" si="4"/>
        <v>11200</v>
      </c>
      <c r="AD31" s="24">
        <f t="shared" si="29"/>
        <v>134400</v>
      </c>
      <c r="AE31" s="25">
        <f t="shared" si="25"/>
        <v>0.43209605654761907</v>
      </c>
    </row>
    <row r="32" spans="1:31" x14ac:dyDescent="0.25">
      <c r="F32" s="18">
        <v>290</v>
      </c>
      <c r="H32" s="23">
        <v>20</v>
      </c>
      <c r="I32" s="23">
        <f t="shared" si="0"/>
        <v>5800</v>
      </c>
      <c r="J32" s="24">
        <f t="shared" si="31"/>
        <v>69600</v>
      </c>
      <c r="K32" s="25">
        <f t="shared" si="17"/>
        <v>0.83439238505747126</v>
      </c>
      <c r="M32" s="23">
        <v>25</v>
      </c>
      <c r="N32" s="23">
        <f t="shared" si="1"/>
        <v>7250</v>
      </c>
      <c r="O32" s="24">
        <f t="shared" si="26"/>
        <v>87000</v>
      </c>
      <c r="P32" s="25">
        <f t="shared" si="19"/>
        <v>0.66751390804597699</v>
      </c>
      <c r="R32" s="23">
        <v>30</v>
      </c>
      <c r="S32" s="23">
        <f t="shared" si="2"/>
        <v>8700</v>
      </c>
      <c r="T32" s="24">
        <f t="shared" si="27"/>
        <v>104400</v>
      </c>
      <c r="U32" s="25">
        <f t="shared" si="21"/>
        <v>0.55626159003831421</v>
      </c>
      <c r="W32" s="23">
        <v>35</v>
      </c>
      <c r="X32" s="23">
        <f t="shared" si="3"/>
        <v>10150</v>
      </c>
      <c r="Y32" s="24">
        <f t="shared" si="28"/>
        <v>121800</v>
      </c>
      <c r="Z32" s="25">
        <f t="shared" si="23"/>
        <v>0.47679564860426926</v>
      </c>
      <c r="AB32" s="23">
        <v>40</v>
      </c>
      <c r="AC32" s="23">
        <f t="shared" si="4"/>
        <v>11600</v>
      </c>
      <c r="AD32" s="24">
        <f t="shared" si="29"/>
        <v>139200</v>
      </c>
      <c r="AE32" s="25">
        <f t="shared" si="25"/>
        <v>0.41719619252873563</v>
      </c>
    </row>
    <row r="33" spans="6:31" x14ac:dyDescent="0.25">
      <c r="F33" s="18">
        <v>300</v>
      </c>
      <c r="H33" s="23">
        <v>20</v>
      </c>
      <c r="I33" s="23">
        <f t="shared" si="0"/>
        <v>6000</v>
      </c>
      <c r="J33" s="24">
        <f t="shared" si="31"/>
        <v>72000</v>
      </c>
      <c r="K33" s="25">
        <f t="shared" si="17"/>
        <v>0.80657930555555557</v>
      </c>
      <c r="M33" s="23">
        <v>25</v>
      </c>
      <c r="N33" s="23">
        <f t="shared" si="1"/>
        <v>7500</v>
      </c>
      <c r="O33" s="24">
        <f t="shared" si="26"/>
        <v>90000</v>
      </c>
      <c r="P33" s="25">
        <f t="shared" si="19"/>
        <v>0.64526344444444439</v>
      </c>
      <c r="R33" s="23">
        <v>30</v>
      </c>
      <c r="S33" s="23">
        <f t="shared" si="2"/>
        <v>9000</v>
      </c>
      <c r="T33" s="24">
        <f t="shared" si="27"/>
        <v>108000</v>
      </c>
      <c r="U33" s="25">
        <f t="shared" si="21"/>
        <v>0.53771953703703701</v>
      </c>
      <c r="W33" s="23">
        <v>35</v>
      </c>
      <c r="X33" s="23">
        <f t="shared" si="3"/>
        <v>10500</v>
      </c>
      <c r="Y33" s="24">
        <f t="shared" si="28"/>
        <v>126000</v>
      </c>
      <c r="Z33" s="25">
        <f t="shared" si="23"/>
        <v>0.46090246031746029</v>
      </c>
      <c r="AB33" s="23">
        <v>40</v>
      </c>
      <c r="AC33" s="23">
        <f t="shared" si="4"/>
        <v>12000</v>
      </c>
      <c r="AD33" s="24">
        <f t="shared" si="29"/>
        <v>144000</v>
      </c>
      <c r="AE33" s="25">
        <f t="shared" si="25"/>
        <v>0.40328965277777779</v>
      </c>
    </row>
  </sheetData>
  <mergeCells count="5">
    <mergeCell ref="H3:K3"/>
    <mergeCell ref="M3:P3"/>
    <mergeCell ref="R3:U3"/>
    <mergeCell ref="W3:Z3"/>
    <mergeCell ref="AB3:AE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89D2-523E-4C84-B573-A8B92C52CDD6}">
  <dimension ref="A1:AE33"/>
  <sheetViews>
    <sheetView tabSelected="1" workbookViewId="0">
      <selection sqref="A1:XFD1048576"/>
    </sheetView>
  </sheetViews>
  <sheetFormatPr defaultRowHeight="15" x14ac:dyDescent="0.25"/>
  <cols>
    <col min="1" max="1" width="40.7109375" style="16" customWidth="1"/>
    <col min="2" max="2" width="8.42578125" style="16" bestFit="1" customWidth="1"/>
    <col min="3" max="4" width="11.5703125" style="16" bestFit="1" customWidth="1"/>
    <col min="5" max="5" width="11.5703125" style="16" customWidth="1"/>
    <col min="6" max="6" width="8.85546875" style="16" customWidth="1"/>
    <col min="7" max="7" width="6.140625" style="16" bestFit="1" customWidth="1"/>
    <col min="8" max="8" width="5.28515625" style="16" bestFit="1" customWidth="1"/>
    <col min="9" max="9" width="7.28515625" style="16" bestFit="1" customWidth="1"/>
    <col min="10" max="10" width="8.28515625" style="16" bestFit="1" customWidth="1"/>
    <col min="11" max="11" width="4.140625" style="16" bestFit="1" customWidth="1"/>
    <col min="12" max="12" width="9.140625" style="16"/>
    <col min="13" max="13" width="5.28515625" style="16" bestFit="1" customWidth="1"/>
    <col min="14" max="14" width="7.28515625" style="16" bestFit="1" customWidth="1"/>
    <col min="15" max="15" width="8.28515625" style="16" bestFit="1" customWidth="1"/>
    <col min="16" max="16" width="4.140625" style="16" bestFit="1" customWidth="1"/>
    <col min="17" max="17" width="9.140625" style="16"/>
    <col min="18" max="18" width="5.28515625" style="16" bestFit="1" customWidth="1"/>
    <col min="19" max="19" width="7.28515625" style="16" bestFit="1" customWidth="1"/>
    <col min="20" max="20" width="9.28515625" style="16" bestFit="1" customWidth="1"/>
    <col min="21" max="21" width="4.140625" style="16" bestFit="1" customWidth="1"/>
    <col min="22" max="22" width="9.140625" style="16"/>
    <col min="23" max="23" width="5.28515625" style="16" bestFit="1" customWidth="1"/>
    <col min="24" max="24" width="8.28515625" style="16" bestFit="1" customWidth="1"/>
    <col min="25" max="25" width="9.28515625" style="16" bestFit="1" customWidth="1"/>
    <col min="26" max="26" width="4.140625" style="16" bestFit="1" customWidth="1"/>
    <col min="27" max="27" width="9.140625" style="16"/>
    <col min="28" max="28" width="5.28515625" style="16" bestFit="1" customWidth="1"/>
    <col min="29" max="29" width="8.28515625" style="16" bestFit="1" customWidth="1"/>
    <col min="30" max="30" width="9.28515625" style="16" bestFit="1" customWidth="1"/>
    <col min="31" max="31" width="4.140625" style="16" bestFit="1" customWidth="1"/>
    <col min="32" max="16384" width="9.140625" style="16"/>
  </cols>
  <sheetData>
    <row r="1" spans="1:31" x14ac:dyDescent="0.25">
      <c r="A1" s="16" t="s">
        <v>64</v>
      </c>
    </row>
    <row r="3" spans="1:31" x14ac:dyDescent="0.25">
      <c r="H3" s="31" t="s">
        <v>76</v>
      </c>
      <c r="I3" s="31"/>
      <c r="J3" s="31"/>
      <c r="K3" s="31"/>
      <c r="M3" s="31" t="s">
        <v>77</v>
      </c>
      <c r="N3" s="31"/>
      <c r="O3" s="31"/>
      <c r="P3" s="31"/>
      <c r="R3" s="31" t="s">
        <v>78</v>
      </c>
      <c r="S3" s="31"/>
      <c r="T3" s="31"/>
      <c r="U3" s="31"/>
      <c r="W3" s="31" t="s">
        <v>79</v>
      </c>
      <c r="X3" s="31"/>
      <c r="Y3" s="31"/>
      <c r="Z3" s="31"/>
      <c r="AB3" s="31" t="s">
        <v>80</v>
      </c>
      <c r="AC3" s="31"/>
      <c r="AD3" s="31"/>
      <c r="AE3" s="31"/>
    </row>
    <row r="4" spans="1:31" ht="30" x14ac:dyDescent="0.25">
      <c r="A4" s="16" t="s">
        <v>0</v>
      </c>
      <c r="B4" s="16" t="s">
        <v>1</v>
      </c>
      <c r="C4" s="18" t="s">
        <v>73</v>
      </c>
      <c r="D4" s="18" t="s">
        <v>74</v>
      </c>
      <c r="E4" s="18"/>
      <c r="F4" s="19" t="s">
        <v>68</v>
      </c>
      <c r="H4" s="20" t="s">
        <v>69</v>
      </c>
      <c r="I4" s="21" t="s">
        <v>70</v>
      </c>
      <c r="J4" s="21" t="s">
        <v>71</v>
      </c>
      <c r="K4" s="21" t="s">
        <v>72</v>
      </c>
      <c r="M4" s="20" t="s">
        <v>69</v>
      </c>
      <c r="N4" s="21" t="s">
        <v>70</v>
      </c>
      <c r="O4" s="21" t="s">
        <v>71</v>
      </c>
      <c r="P4" s="21" t="s">
        <v>72</v>
      </c>
      <c r="R4" s="20" t="s">
        <v>69</v>
      </c>
      <c r="S4" s="21" t="s">
        <v>70</v>
      </c>
      <c r="T4" s="21" t="s">
        <v>71</v>
      </c>
      <c r="U4" s="21" t="s">
        <v>72</v>
      </c>
      <c r="W4" s="20" t="s">
        <v>69</v>
      </c>
      <c r="X4" s="21" t="s">
        <v>70</v>
      </c>
      <c r="Y4" s="21" t="s">
        <v>71</v>
      </c>
      <c r="Z4" s="21" t="s">
        <v>72</v>
      </c>
      <c r="AB4" s="20" t="s">
        <v>69</v>
      </c>
      <c r="AC4" s="21" t="s">
        <v>70</v>
      </c>
      <c r="AD4" s="21" t="s">
        <v>71</v>
      </c>
      <c r="AE4" s="21" t="s">
        <v>72</v>
      </c>
    </row>
    <row r="5" spans="1:31" x14ac:dyDescent="0.25">
      <c r="A5" s="16" t="s">
        <v>3</v>
      </c>
      <c r="B5" s="16">
        <v>2</v>
      </c>
      <c r="C5" s="22">
        <v>11634</v>
      </c>
      <c r="D5" s="22">
        <f>B5*C5</f>
        <v>23268</v>
      </c>
      <c r="E5" s="22"/>
      <c r="F5" s="18">
        <v>25</v>
      </c>
      <c r="H5" s="23">
        <v>20</v>
      </c>
      <c r="I5" s="23">
        <f t="shared" ref="I5:I33" si="0">F5*H5</f>
        <v>500</v>
      </c>
      <c r="J5" s="24">
        <f>I5*12</f>
        <v>6000</v>
      </c>
      <c r="K5" s="25">
        <f>$D$13/J5</f>
        <v>7.6937850000000001</v>
      </c>
      <c r="M5" s="23">
        <v>25</v>
      </c>
      <c r="N5" s="23">
        <f t="shared" ref="N5:N33" si="1">$F5*M5</f>
        <v>625</v>
      </c>
      <c r="O5" s="24">
        <f>N5*12</f>
        <v>7500</v>
      </c>
      <c r="P5" s="25">
        <f>$D$13/O5</f>
        <v>6.1550279999999997</v>
      </c>
      <c r="R5" s="23">
        <v>30</v>
      </c>
      <c r="S5" s="23">
        <f t="shared" ref="S5:S33" si="2">$F5*R5</f>
        <v>750</v>
      </c>
      <c r="T5" s="24">
        <f>S5*12</f>
        <v>9000</v>
      </c>
      <c r="U5" s="25">
        <f>$D$13/T5</f>
        <v>5.1291899999999995</v>
      </c>
      <c r="W5" s="23">
        <v>35</v>
      </c>
      <c r="X5" s="23">
        <f t="shared" ref="X5:X33" si="3">$F5*W5</f>
        <v>875</v>
      </c>
      <c r="Y5" s="24">
        <f>X5*12</f>
        <v>10500</v>
      </c>
      <c r="Z5" s="25">
        <f>$D$13/Y5</f>
        <v>4.3964485714285715</v>
      </c>
      <c r="AB5" s="23">
        <v>40</v>
      </c>
      <c r="AC5" s="23">
        <f t="shared" ref="AC5:AC33" si="4">$F5*AB5</f>
        <v>1000</v>
      </c>
      <c r="AD5" s="24">
        <f>AC5*12</f>
        <v>12000</v>
      </c>
      <c r="AE5" s="25">
        <f>$D$13/AD5</f>
        <v>3.8468925</v>
      </c>
    </row>
    <row r="6" spans="1:31" x14ac:dyDescent="0.25">
      <c r="A6" s="16" t="s">
        <v>4</v>
      </c>
      <c r="B6" s="16">
        <v>2</v>
      </c>
      <c r="C6" s="22">
        <v>277</v>
      </c>
      <c r="D6" s="22">
        <f t="shared" ref="D6:D11" si="5">B6*C6</f>
        <v>554</v>
      </c>
      <c r="E6" s="22"/>
      <c r="F6" s="18">
        <v>30</v>
      </c>
      <c r="H6" s="23">
        <v>20</v>
      </c>
      <c r="I6" s="23">
        <f t="shared" si="0"/>
        <v>600</v>
      </c>
      <c r="J6" s="24">
        <f t="shared" ref="J6:J7" si="6">I6*12</f>
        <v>7200</v>
      </c>
      <c r="K6" s="25">
        <f t="shared" ref="K6:K7" si="7">$D$13/J6</f>
        <v>6.4114874999999998</v>
      </c>
      <c r="M6" s="23">
        <v>25</v>
      </c>
      <c r="N6" s="23">
        <f t="shared" si="1"/>
        <v>750</v>
      </c>
      <c r="O6" s="24">
        <f t="shared" ref="O6:O7" si="8">N6*12</f>
        <v>9000</v>
      </c>
      <c r="P6" s="25">
        <f t="shared" ref="P6:P7" si="9">$D$13/O6</f>
        <v>5.1291899999999995</v>
      </c>
      <c r="R6" s="23">
        <v>30</v>
      </c>
      <c r="S6" s="23">
        <f t="shared" si="2"/>
        <v>900</v>
      </c>
      <c r="T6" s="24">
        <f t="shared" ref="T6:T7" si="10">S6*12</f>
        <v>10800</v>
      </c>
      <c r="U6" s="25">
        <f t="shared" ref="U6:U7" si="11">$D$13/T6</f>
        <v>4.2743250000000002</v>
      </c>
      <c r="W6" s="23">
        <v>35</v>
      </c>
      <c r="X6" s="23">
        <f t="shared" si="3"/>
        <v>1050</v>
      </c>
      <c r="Y6" s="24">
        <f t="shared" ref="Y6:Y7" si="12">X6*12</f>
        <v>12600</v>
      </c>
      <c r="Z6" s="25">
        <f t="shared" ref="Z6:Z7" si="13">$D$13/Y6</f>
        <v>3.6637071428571426</v>
      </c>
      <c r="AB6" s="23">
        <v>40</v>
      </c>
      <c r="AC6" s="23">
        <f t="shared" si="4"/>
        <v>1200</v>
      </c>
      <c r="AD6" s="24">
        <f t="shared" ref="AD6:AD7" si="14">AC6*12</f>
        <v>14400</v>
      </c>
      <c r="AE6" s="25">
        <f t="shared" ref="AE6:AE7" si="15">$D$13/AD6</f>
        <v>3.2057437499999999</v>
      </c>
    </row>
    <row r="7" spans="1:31" x14ac:dyDescent="0.25">
      <c r="A7" s="16" t="s">
        <v>38</v>
      </c>
      <c r="B7" s="16">
        <v>1</v>
      </c>
      <c r="C7" s="22">
        <v>14500</v>
      </c>
      <c r="D7" s="22">
        <f t="shared" si="5"/>
        <v>14500</v>
      </c>
      <c r="E7" s="22"/>
      <c r="F7" s="18">
        <v>40</v>
      </c>
      <c r="H7" s="23">
        <v>20</v>
      </c>
      <c r="I7" s="23">
        <f t="shared" si="0"/>
        <v>800</v>
      </c>
      <c r="J7" s="24">
        <f t="shared" si="6"/>
        <v>9600</v>
      </c>
      <c r="K7" s="25">
        <f t="shared" si="7"/>
        <v>4.8086156249999998</v>
      </c>
      <c r="M7" s="23">
        <v>25</v>
      </c>
      <c r="N7" s="23">
        <f t="shared" si="1"/>
        <v>1000</v>
      </c>
      <c r="O7" s="24">
        <f t="shared" si="8"/>
        <v>12000</v>
      </c>
      <c r="P7" s="25">
        <f t="shared" si="9"/>
        <v>3.8468925</v>
      </c>
      <c r="R7" s="23">
        <v>30</v>
      </c>
      <c r="S7" s="23">
        <f t="shared" si="2"/>
        <v>1200</v>
      </c>
      <c r="T7" s="24">
        <f t="shared" si="10"/>
        <v>14400</v>
      </c>
      <c r="U7" s="25">
        <f t="shared" si="11"/>
        <v>3.2057437499999999</v>
      </c>
      <c r="W7" s="23">
        <v>35</v>
      </c>
      <c r="X7" s="23">
        <f t="shared" si="3"/>
        <v>1400</v>
      </c>
      <c r="Y7" s="24">
        <f t="shared" si="12"/>
        <v>16800</v>
      </c>
      <c r="Z7" s="25">
        <f t="shared" si="13"/>
        <v>2.7477803571428572</v>
      </c>
      <c r="AB7" s="23">
        <v>40</v>
      </c>
      <c r="AC7" s="23">
        <f t="shared" si="4"/>
        <v>1600</v>
      </c>
      <c r="AD7" s="24">
        <f t="shared" si="14"/>
        <v>19200</v>
      </c>
      <c r="AE7" s="25">
        <f t="shared" si="15"/>
        <v>2.4043078124999999</v>
      </c>
    </row>
    <row r="8" spans="1:31" x14ac:dyDescent="0.25">
      <c r="A8" s="16" t="s">
        <v>58</v>
      </c>
      <c r="B8" s="16">
        <v>2</v>
      </c>
      <c r="C8" s="22">
        <v>320</v>
      </c>
      <c r="D8" s="22">
        <f t="shared" si="5"/>
        <v>640</v>
      </c>
      <c r="E8" s="22"/>
      <c r="F8" s="18">
        <v>50</v>
      </c>
      <c r="H8" s="23">
        <v>20</v>
      </c>
      <c r="I8" s="23">
        <f t="shared" si="0"/>
        <v>1000</v>
      </c>
      <c r="J8" s="24">
        <f>I8*12</f>
        <v>12000</v>
      </c>
      <c r="K8" s="25">
        <f>$D$13/J8</f>
        <v>3.8468925</v>
      </c>
      <c r="M8" s="23">
        <v>25</v>
      </c>
      <c r="N8" s="23">
        <f t="shared" si="1"/>
        <v>1250</v>
      </c>
      <c r="O8" s="24">
        <f>N8*12</f>
        <v>15000</v>
      </c>
      <c r="P8" s="25">
        <f>$D$13/O8</f>
        <v>3.0775139999999999</v>
      </c>
      <c r="R8" s="23">
        <v>30</v>
      </c>
      <c r="S8" s="23">
        <f t="shared" si="2"/>
        <v>1500</v>
      </c>
      <c r="T8" s="24">
        <f>S8*12</f>
        <v>18000</v>
      </c>
      <c r="U8" s="25">
        <f>$D$13/T8</f>
        <v>2.5645949999999997</v>
      </c>
      <c r="W8" s="23">
        <v>35</v>
      </c>
      <c r="X8" s="23">
        <f t="shared" si="3"/>
        <v>1750</v>
      </c>
      <c r="Y8" s="24">
        <f>X8*12</f>
        <v>21000</v>
      </c>
      <c r="Z8" s="25">
        <f>$D$13/Y8</f>
        <v>2.1982242857142857</v>
      </c>
      <c r="AB8" s="23">
        <v>40</v>
      </c>
      <c r="AC8" s="23">
        <f t="shared" si="4"/>
        <v>2000</v>
      </c>
      <c r="AD8" s="24">
        <f>AC8*12</f>
        <v>24000</v>
      </c>
      <c r="AE8" s="25">
        <f>$D$13/AD8</f>
        <v>1.92344625</v>
      </c>
    </row>
    <row r="9" spans="1:31" x14ac:dyDescent="0.25">
      <c r="A9" s="16" t="s">
        <v>65</v>
      </c>
      <c r="B9" s="16">
        <v>1</v>
      </c>
      <c r="C9" s="22">
        <v>3500</v>
      </c>
      <c r="D9" s="22">
        <f t="shared" si="5"/>
        <v>3500</v>
      </c>
      <c r="E9" s="22"/>
      <c r="F9" s="18">
        <v>60</v>
      </c>
      <c r="H9" s="23">
        <v>20</v>
      </c>
      <c r="I9" s="23">
        <f t="shared" si="0"/>
        <v>1200</v>
      </c>
      <c r="J9" s="24">
        <f t="shared" ref="J9:J33" si="16">I9*12</f>
        <v>14400</v>
      </c>
      <c r="K9" s="25">
        <f t="shared" ref="K9:K33" si="17">$D$13/J9</f>
        <v>3.2057437499999999</v>
      </c>
      <c r="M9" s="23">
        <v>25</v>
      </c>
      <c r="N9" s="23">
        <f t="shared" si="1"/>
        <v>1500</v>
      </c>
      <c r="O9" s="24">
        <f t="shared" ref="O9:O13" si="18">N9*12</f>
        <v>18000</v>
      </c>
      <c r="P9" s="25">
        <f t="shared" ref="P9:P33" si="19">$D$13/O9</f>
        <v>2.5645949999999997</v>
      </c>
      <c r="R9" s="23">
        <v>30</v>
      </c>
      <c r="S9" s="23">
        <f t="shared" si="2"/>
        <v>1800</v>
      </c>
      <c r="T9" s="24">
        <f t="shared" ref="T9:T13" si="20">S9*12</f>
        <v>21600</v>
      </c>
      <c r="U9" s="25">
        <f t="shared" ref="U9:U33" si="21">$D$13/T9</f>
        <v>2.1371625000000001</v>
      </c>
      <c r="W9" s="23">
        <v>35</v>
      </c>
      <c r="X9" s="23">
        <f t="shared" si="3"/>
        <v>2100</v>
      </c>
      <c r="Y9" s="24">
        <f t="shared" ref="Y9:Y13" si="22">X9*12</f>
        <v>25200</v>
      </c>
      <c r="Z9" s="25">
        <f t="shared" ref="Z9:Z33" si="23">$D$13/Y9</f>
        <v>1.8318535714285713</v>
      </c>
      <c r="AB9" s="23">
        <v>40</v>
      </c>
      <c r="AC9" s="23">
        <f t="shared" si="4"/>
        <v>2400</v>
      </c>
      <c r="AD9" s="24">
        <f t="shared" ref="AD9:AD13" si="24">AC9*12</f>
        <v>28800</v>
      </c>
      <c r="AE9" s="25">
        <f t="shared" ref="AE9:AE33" si="25">$D$13/AD9</f>
        <v>1.6028718749999999</v>
      </c>
    </row>
    <row r="10" spans="1:31" x14ac:dyDescent="0.25">
      <c r="A10" s="16" t="s">
        <v>5</v>
      </c>
      <c r="B10" s="16">
        <v>2</v>
      </c>
      <c r="C10" s="22">
        <v>1366.5</v>
      </c>
      <c r="D10" s="22">
        <f t="shared" si="5"/>
        <v>2733</v>
      </c>
      <c r="E10" s="22"/>
      <c r="F10" s="18">
        <v>70</v>
      </c>
      <c r="H10" s="23">
        <v>20</v>
      </c>
      <c r="I10" s="23">
        <f t="shared" si="0"/>
        <v>1400</v>
      </c>
      <c r="J10" s="24">
        <f t="shared" si="16"/>
        <v>16800</v>
      </c>
      <c r="K10" s="25">
        <f t="shared" si="17"/>
        <v>2.7477803571428572</v>
      </c>
      <c r="M10" s="23">
        <v>25</v>
      </c>
      <c r="N10" s="23">
        <f t="shared" si="1"/>
        <v>1750</v>
      </c>
      <c r="O10" s="24">
        <f t="shared" si="18"/>
        <v>21000</v>
      </c>
      <c r="P10" s="25">
        <f t="shared" si="19"/>
        <v>2.1982242857142857</v>
      </c>
      <c r="R10" s="23">
        <v>30</v>
      </c>
      <c r="S10" s="23">
        <f t="shared" si="2"/>
        <v>2100</v>
      </c>
      <c r="T10" s="24">
        <f t="shared" si="20"/>
        <v>25200</v>
      </c>
      <c r="U10" s="25">
        <f t="shared" si="21"/>
        <v>1.8318535714285713</v>
      </c>
      <c r="W10" s="23">
        <v>35</v>
      </c>
      <c r="X10" s="23">
        <f t="shared" si="3"/>
        <v>2450</v>
      </c>
      <c r="Y10" s="24">
        <f t="shared" si="22"/>
        <v>29400</v>
      </c>
      <c r="Z10" s="25">
        <f t="shared" si="23"/>
        <v>1.5701602040816327</v>
      </c>
      <c r="AB10" s="23">
        <v>40</v>
      </c>
      <c r="AC10" s="23">
        <f t="shared" si="4"/>
        <v>2800</v>
      </c>
      <c r="AD10" s="24">
        <f t="shared" si="24"/>
        <v>33600</v>
      </c>
      <c r="AE10" s="25">
        <f t="shared" si="25"/>
        <v>1.3738901785714286</v>
      </c>
    </row>
    <row r="11" spans="1:31" x14ac:dyDescent="0.25">
      <c r="A11" s="16" t="s">
        <v>6</v>
      </c>
      <c r="B11" s="16">
        <v>1</v>
      </c>
      <c r="C11" s="22">
        <v>914.87</v>
      </c>
      <c r="D11" s="22">
        <f t="shared" si="5"/>
        <v>914.87</v>
      </c>
      <c r="E11" s="22"/>
      <c r="F11" s="18">
        <v>80</v>
      </c>
      <c r="H11" s="23">
        <v>20</v>
      </c>
      <c r="I11" s="23">
        <f t="shared" si="0"/>
        <v>1600</v>
      </c>
      <c r="J11" s="24">
        <f t="shared" si="16"/>
        <v>19200</v>
      </c>
      <c r="K11" s="25">
        <f t="shared" si="17"/>
        <v>2.4043078124999999</v>
      </c>
      <c r="M11" s="23">
        <v>25</v>
      </c>
      <c r="N11" s="23">
        <f t="shared" si="1"/>
        <v>2000</v>
      </c>
      <c r="O11" s="24">
        <f t="shared" si="18"/>
        <v>24000</v>
      </c>
      <c r="P11" s="25">
        <f t="shared" si="19"/>
        <v>1.92344625</v>
      </c>
      <c r="R11" s="23">
        <v>30</v>
      </c>
      <c r="S11" s="23">
        <f t="shared" si="2"/>
        <v>2400</v>
      </c>
      <c r="T11" s="24">
        <f t="shared" si="20"/>
        <v>28800</v>
      </c>
      <c r="U11" s="25">
        <f t="shared" si="21"/>
        <v>1.6028718749999999</v>
      </c>
      <c r="W11" s="23">
        <v>35</v>
      </c>
      <c r="X11" s="23">
        <f t="shared" si="3"/>
        <v>2800</v>
      </c>
      <c r="Y11" s="24">
        <f t="shared" si="22"/>
        <v>33600</v>
      </c>
      <c r="Z11" s="25">
        <f t="shared" si="23"/>
        <v>1.3738901785714286</v>
      </c>
      <c r="AB11" s="23">
        <v>40</v>
      </c>
      <c r="AC11" s="23">
        <f t="shared" si="4"/>
        <v>3200</v>
      </c>
      <c r="AD11" s="24">
        <f t="shared" si="24"/>
        <v>38400</v>
      </c>
      <c r="AE11" s="25">
        <f t="shared" si="25"/>
        <v>1.20215390625</v>
      </c>
    </row>
    <row r="12" spans="1:31" ht="15.75" thickBot="1" x14ac:dyDescent="0.3">
      <c r="A12" s="26" t="s">
        <v>7</v>
      </c>
      <c r="B12" s="26">
        <v>2</v>
      </c>
      <c r="C12" s="27">
        <v>26.42</v>
      </c>
      <c r="D12" s="27">
        <f>B12*C12</f>
        <v>52.84</v>
      </c>
      <c r="E12" s="28"/>
      <c r="F12" s="18">
        <v>90</v>
      </c>
      <c r="H12" s="23">
        <v>20</v>
      </c>
      <c r="I12" s="23">
        <f t="shared" si="0"/>
        <v>1800</v>
      </c>
      <c r="J12" s="24">
        <f t="shared" si="16"/>
        <v>21600</v>
      </c>
      <c r="K12" s="25">
        <f t="shared" si="17"/>
        <v>2.1371625000000001</v>
      </c>
      <c r="M12" s="23">
        <v>25</v>
      </c>
      <c r="N12" s="23">
        <f t="shared" si="1"/>
        <v>2250</v>
      </c>
      <c r="O12" s="24">
        <f t="shared" si="18"/>
        <v>27000</v>
      </c>
      <c r="P12" s="25">
        <f t="shared" si="19"/>
        <v>1.70973</v>
      </c>
      <c r="R12" s="23">
        <v>30</v>
      </c>
      <c r="S12" s="23">
        <f t="shared" si="2"/>
        <v>2700</v>
      </c>
      <c r="T12" s="24">
        <f t="shared" si="20"/>
        <v>32400</v>
      </c>
      <c r="U12" s="25">
        <f t="shared" si="21"/>
        <v>1.4247749999999999</v>
      </c>
      <c r="W12" s="23">
        <v>35</v>
      </c>
      <c r="X12" s="23">
        <f t="shared" si="3"/>
        <v>3150</v>
      </c>
      <c r="Y12" s="24">
        <f t="shared" si="22"/>
        <v>37800</v>
      </c>
      <c r="Z12" s="25">
        <f t="shared" si="23"/>
        <v>1.2212357142857142</v>
      </c>
      <c r="AB12" s="23">
        <v>40</v>
      </c>
      <c r="AC12" s="23">
        <f t="shared" si="4"/>
        <v>3600</v>
      </c>
      <c r="AD12" s="24">
        <f t="shared" si="24"/>
        <v>43200</v>
      </c>
      <c r="AE12" s="25">
        <f t="shared" si="25"/>
        <v>1.06858125</v>
      </c>
    </row>
    <row r="13" spans="1:31" ht="15.75" thickTop="1" x14ac:dyDescent="0.25">
      <c r="A13" s="32" t="s">
        <v>75</v>
      </c>
      <c r="B13" s="33" t="s">
        <v>13</v>
      </c>
      <c r="C13" s="22"/>
      <c r="D13" s="30">
        <f>SUM(D5:D12)</f>
        <v>46162.71</v>
      </c>
      <c r="E13" s="30"/>
      <c r="F13" s="18">
        <v>100</v>
      </c>
      <c r="H13" s="23">
        <v>20</v>
      </c>
      <c r="I13" s="23">
        <f t="shared" si="0"/>
        <v>2000</v>
      </c>
      <c r="J13" s="24">
        <f t="shared" si="16"/>
        <v>24000</v>
      </c>
      <c r="K13" s="25">
        <f t="shared" si="17"/>
        <v>1.92344625</v>
      </c>
      <c r="M13" s="23">
        <v>25</v>
      </c>
      <c r="N13" s="23">
        <f t="shared" si="1"/>
        <v>2500</v>
      </c>
      <c r="O13" s="24">
        <f t="shared" si="18"/>
        <v>30000</v>
      </c>
      <c r="P13" s="25">
        <f t="shared" si="19"/>
        <v>1.5387569999999999</v>
      </c>
      <c r="R13" s="23">
        <v>30</v>
      </c>
      <c r="S13" s="23">
        <f t="shared" si="2"/>
        <v>3000</v>
      </c>
      <c r="T13" s="24">
        <f t="shared" si="20"/>
        <v>36000</v>
      </c>
      <c r="U13" s="25">
        <f t="shared" si="21"/>
        <v>1.2822974999999999</v>
      </c>
      <c r="W13" s="23">
        <v>35</v>
      </c>
      <c r="X13" s="23">
        <f t="shared" si="3"/>
        <v>3500</v>
      </c>
      <c r="Y13" s="24">
        <f t="shared" si="22"/>
        <v>42000</v>
      </c>
      <c r="Z13" s="25">
        <f t="shared" si="23"/>
        <v>1.0991121428571429</v>
      </c>
      <c r="AB13" s="23">
        <v>40</v>
      </c>
      <c r="AC13" s="23">
        <f t="shared" si="4"/>
        <v>4000</v>
      </c>
      <c r="AD13" s="24">
        <f t="shared" si="24"/>
        <v>48000</v>
      </c>
      <c r="AE13" s="25">
        <f t="shared" si="25"/>
        <v>0.96172312500000001</v>
      </c>
    </row>
    <row r="14" spans="1:31" x14ac:dyDescent="0.25">
      <c r="F14" s="18">
        <v>110</v>
      </c>
      <c r="H14" s="23">
        <v>20</v>
      </c>
      <c r="I14" s="23">
        <f t="shared" si="0"/>
        <v>2200</v>
      </c>
      <c r="J14" s="24">
        <f>I14*12</f>
        <v>26400</v>
      </c>
      <c r="K14" s="25">
        <f t="shared" si="17"/>
        <v>1.7485875</v>
      </c>
      <c r="M14" s="23">
        <v>25</v>
      </c>
      <c r="N14" s="23">
        <f t="shared" si="1"/>
        <v>2750</v>
      </c>
      <c r="O14" s="24">
        <f>N14*12</f>
        <v>33000</v>
      </c>
      <c r="P14" s="25">
        <f t="shared" si="19"/>
        <v>1.3988700000000001</v>
      </c>
      <c r="R14" s="23">
        <v>30</v>
      </c>
      <c r="S14" s="23">
        <f t="shared" si="2"/>
        <v>3300</v>
      </c>
      <c r="T14" s="24">
        <f>S14*12</f>
        <v>39600</v>
      </c>
      <c r="U14" s="25">
        <f t="shared" si="21"/>
        <v>1.1657249999999999</v>
      </c>
      <c r="W14" s="23">
        <v>35</v>
      </c>
      <c r="X14" s="23">
        <f t="shared" si="3"/>
        <v>3850</v>
      </c>
      <c r="Y14" s="24">
        <f>X14*12</f>
        <v>46200</v>
      </c>
      <c r="Z14" s="25">
        <f t="shared" si="23"/>
        <v>0.9991928571428571</v>
      </c>
      <c r="AB14" s="23">
        <v>40</v>
      </c>
      <c r="AC14" s="23">
        <f t="shared" si="4"/>
        <v>4400</v>
      </c>
      <c r="AD14" s="24">
        <f>AC14*12</f>
        <v>52800</v>
      </c>
      <c r="AE14" s="25">
        <f t="shared" si="25"/>
        <v>0.87429374999999998</v>
      </c>
    </row>
    <row r="15" spans="1:31" x14ac:dyDescent="0.25">
      <c r="F15" s="18">
        <v>120</v>
      </c>
      <c r="H15" s="23">
        <v>20</v>
      </c>
      <c r="I15" s="23">
        <f t="shared" si="0"/>
        <v>2400</v>
      </c>
      <c r="J15" s="24">
        <f t="shared" si="16"/>
        <v>28800</v>
      </c>
      <c r="K15" s="25">
        <f t="shared" si="17"/>
        <v>1.6028718749999999</v>
      </c>
      <c r="M15" s="23">
        <v>25</v>
      </c>
      <c r="N15" s="23">
        <f t="shared" si="1"/>
        <v>3000</v>
      </c>
      <c r="O15" s="24">
        <f t="shared" ref="O15:O33" si="26">N15*12</f>
        <v>36000</v>
      </c>
      <c r="P15" s="25">
        <f t="shared" si="19"/>
        <v>1.2822974999999999</v>
      </c>
      <c r="R15" s="23">
        <v>30</v>
      </c>
      <c r="S15" s="23">
        <f t="shared" si="2"/>
        <v>3600</v>
      </c>
      <c r="T15" s="24">
        <f t="shared" ref="T15:T33" si="27">S15*12</f>
        <v>43200</v>
      </c>
      <c r="U15" s="25">
        <f t="shared" si="21"/>
        <v>1.06858125</v>
      </c>
      <c r="W15" s="23">
        <v>35</v>
      </c>
      <c r="X15" s="23">
        <f t="shared" si="3"/>
        <v>4200</v>
      </c>
      <c r="Y15" s="24">
        <f t="shared" ref="Y15:Y33" si="28">X15*12</f>
        <v>50400</v>
      </c>
      <c r="Z15" s="25">
        <f t="shared" si="23"/>
        <v>0.91592678571428565</v>
      </c>
      <c r="AB15" s="23">
        <v>40</v>
      </c>
      <c r="AC15" s="23">
        <f t="shared" si="4"/>
        <v>4800</v>
      </c>
      <c r="AD15" s="24">
        <f t="shared" ref="AD15:AD33" si="29">AC15*12</f>
        <v>57600</v>
      </c>
      <c r="AE15" s="25">
        <f t="shared" si="25"/>
        <v>0.80143593749999997</v>
      </c>
    </row>
    <row r="16" spans="1:31" x14ac:dyDescent="0.25">
      <c r="A16" s="16" t="s">
        <v>81</v>
      </c>
      <c r="D16" s="16">
        <v>44</v>
      </c>
      <c r="F16" s="18">
        <v>130</v>
      </c>
      <c r="H16" s="23">
        <v>20</v>
      </c>
      <c r="I16" s="23">
        <f t="shared" si="0"/>
        <v>2600</v>
      </c>
      <c r="J16" s="24">
        <f t="shared" si="16"/>
        <v>31200</v>
      </c>
      <c r="K16" s="25">
        <f t="shared" si="17"/>
        <v>1.4795740384615383</v>
      </c>
      <c r="M16" s="23">
        <v>25</v>
      </c>
      <c r="N16" s="23">
        <f t="shared" si="1"/>
        <v>3250</v>
      </c>
      <c r="O16" s="24">
        <f t="shared" si="26"/>
        <v>39000</v>
      </c>
      <c r="P16" s="25">
        <f t="shared" si="19"/>
        <v>1.1836592307692309</v>
      </c>
      <c r="R16" s="23">
        <v>30</v>
      </c>
      <c r="S16" s="23">
        <f t="shared" si="2"/>
        <v>3900</v>
      </c>
      <c r="T16" s="24">
        <f t="shared" si="27"/>
        <v>46800</v>
      </c>
      <c r="U16" s="25">
        <f t="shared" si="21"/>
        <v>0.98638269230769227</v>
      </c>
      <c r="W16" s="23">
        <v>35</v>
      </c>
      <c r="X16" s="23">
        <f t="shared" si="3"/>
        <v>4550</v>
      </c>
      <c r="Y16" s="24">
        <f t="shared" si="28"/>
        <v>54600</v>
      </c>
      <c r="Z16" s="25">
        <f t="shared" si="23"/>
        <v>0.84547087912087915</v>
      </c>
      <c r="AB16" s="23">
        <v>40</v>
      </c>
      <c r="AC16" s="23">
        <f t="shared" si="4"/>
        <v>5200</v>
      </c>
      <c r="AD16" s="24">
        <f t="shared" si="29"/>
        <v>62400</v>
      </c>
      <c r="AE16" s="25">
        <f t="shared" si="25"/>
        <v>0.73978701923076917</v>
      </c>
    </row>
    <row r="17" spans="1:31" x14ac:dyDescent="0.25">
      <c r="A17" s="16" t="s">
        <v>82</v>
      </c>
      <c r="D17" s="16">
        <f>ROUNDUP(D16*60%,0)</f>
        <v>27</v>
      </c>
      <c r="F17" s="18">
        <v>140</v>
      </c>
      <c r="H17" s="23">
        <v>20</v>
      </c>
      <c r="I17" s="23">
        <f t="shared" si="0"/>
        <v>2800</v>
      </c>
      <c r="J17" s="24">
        <f t="shared" si="16"/>
        <v>33600</v>
      </c>
      <c r="K17" s="25">
        <f t="shared" si="17"/>
        <v>1.3738901785714286</v>
      </c>
      <c r="M17" s="23">
        <v>25</v>
      </c>
      <c r="N17" s="23">
        <f t="shared" si="1"/>
        <v>3500</v>
      </c>
      <c r="O17" s="24">
        <f t="shared" si="26"/>
        <v>42000</v>
      </c>
      <c r="P17" s="25">
        <f t="shared" si="19"/>
        <v>1.0991121428571429</v>
      </c>
      <c r="R17" s="23">
        <v>30</v>
      </c>
      <c r="S17" s="23">
        <f t="shared" si="2"/>
        <v>4200</v>
      </c>
      <c r="T17" s="24">
        <f t="shared" si="27"/>
        <v>50400</v>
      </c>
      <c r="U17" s="25">
        <f t="shared" si="21"/>
        <v>0.91592678571428565</v>
      </c>
      <c r="W17" s="23">
        <v>35</v>
      </c>
      <c r="X17" s="23">
        <f t="shared" si="3"/>
        <v>4900</v>
      </c>
      <c r="Y17" s="24">
        <f t="shared" si="28"/>
        <v>58800</v>
      </c>
      <c r="Z17" s="25">
        <f t="shared" si="23"/>
        <v>0.78508010204081635</v>
      </c>
      <c r="AB17" s="23">
        <v>40</v>
      </c>
      <c r="AC17" s="23">
        <f t="shared" si="4"/>
        <v>5600</v>
      </c>
      <c r="AD17" s="24">
        <f t="shared" si="29"/>
        <v>67200</v>
      </c>
      <c r="AE17" s="25">
        <f t="shared" si="25"/>
        <v>0.68694508928571429</v>
      </c>
    </row>
    <row r="18" spans="1:31" x14ac:dyDescent="0.25">
      <c r="F18" s="18">
        <v>150</v>
      </c>
      <c r="H18" s="23">
        <v>20</v>
      </c>
      <c r="I18" s="23">
        <f t="shared" si="0"/>
        <v>3000</v>
      </c>
      <c r="J18" s="24">
        <f t="shared" si="16"/>
        <v>36000</v>
      </c>
      <c r="K18" s="25">
        <f t="shared" si="17"/>
        <v>1.2822974999999999</v>
      </c>
      <c r="M18" s="23">
        <v>25</v>
      </c>
      <c r="N18" s="23">
        <f t="shared" si="1"/>
        <v>3750</v>
      </c>
      <c r="O18" s="24">
        <f t="shared" si="26"/>
        <v>45000</v>
      </c>
      <c r="P18" s="25">
        <f t="shared" si="19"/>
        <v>1.025838</v>
      </c>
      <c r="R18" s="23">
        <v>30</v>
      </c>
      <c r="S18" s="23">
        <f t="shared" si="2"/>
        <v>4500</v>
      </c>
      <c r="T18" s="24">
        <f t="shared" si="27"/>
        <v>54000</v>
      </c>
      <c r="U18" s="25">
        <f t="shared" si="21"/>
        <v>0.85486499999999999</v>
      </c>
      <c r="W18" s="23">
        <v>35</v>
      </c>
      <c r="X18" s="23">
        <f t="shared" si="3"/>
        <v>5250</v>
      </c>
      <c r="Y18" s="24">
        <f t="shared" si="28"/>
        <v>63000</v>
      </c>
      <c r="Z18" s="25">
        <f t="shared" si="23"/>
        <v>0.73274142857142854</v>
      </c>
      <c r="AB18" s="23">
        <v>40</v>
      </c>
      <c r="AC18" s="23">
        <f t="shared" si="4"/>
        <v>6000</v>
      </c>
      <c r="AD18" s="24">
        <f t="shared" si="29"/>
        <v>72000</v>
      </c>
      <c r="AE18" s="25">
        <f t="shared" si="25"/>
        <v>0.64114874999999993</v>
      </c>
    </row>
    <row r="19" spans="1:31" x14ac:dyDescent="0.25">
      <c r="F19" s="18">
        <v>160</v>
      </c>
      <c r="H19" s="23">
        <v>20</v>
      </c>
      <c r="I19" s="23">
        <f t="shared" si="0"/>
        <v>3200</v>
      </c>
      <c r="J19" s="24">
        <f t="shared" si="16"/>
        <v>38400</v>
      </c>
      <c r="K19" s="25">
        <f t="shared" si="17"/>
        <v>1.20215390625</v>
      </c>
      <c r="M19" s="23">
        <v>25</v>
      </c>
      <c r="N19" s="23">
        <f t="shared" si="1"/>
        <v>4000</v>
      </c>
      <c r="O19" s="24">
        <f t="shared" si="26"/>
        <v>48000</v>
      </c>
      <c r="P19" s="25">
        <f t="shared" si="19"/>
        <v>0.96172312500000001</v>
      </c>
      <c r="R19" s="23">
        <v>30</v>
      </c>
      <c r="S19" s="23">
        <f t="shared" si="2"/>
        <v>4800</v>
      </c>
      <c r="T19" s="24">
        <f t="shared" si="27"/>
        <v>57600</v>
      </c>
      <c r="U19" s="25">
        <f t="shared" si="21"/>
        <v>0.80143593749999997</v>
      </c>
      <c r="W19" s="23">
        <v>35</v>
      </c>
      <c r="X19" s="23">
        <f t="shared" si="3"/>
        <v>5600</v>
      </c>
      <c r="Y19" s="24">
        <f t="shared" si="28"/>
        <v>67200</v>
      </c>
      <c r="Z19" s="25">
        <f t="shared" si="23"/>
        <v>0.68694508928571429</v>
      </c>
      <c r="AB19" s="23">
        <v>40</v>
      </c>
      <c r="AC19" s="23">
        <f t="shared" si="4"/>
        <v>6400</v>
      </c>
      <c r="AD19" s="24">
        <f t="shared" si="29"/>
        <v>76800</v>
      </c>
      <c r="AE19" s="25">
        <f t="shared" si="25"/>
        <v>0.60107695312499998</v>
      </c>
    </row>
    <row r="20" spans="1:31" x14ac:dyDescent="0.25">
      <c r="F20" s="18">
        <v>170</v>
      </c>
      <c r="H20" s="23">
        <v>20</v>
      </c>
      <c r="I20" s="23">
        <f t="shared" si="0"/>
        <v>3400</v>
      </c>
      <c r="J20" s="24">
        <f t="shared" si="16"/>
        <v>40800</v>
      </c>
      <c r="K20" s="25">
        <f t="shared" si="17"/>
        <v>1.1314389705882353</v>
      </c>
      <c r="M20" s="23">
        <v>25</v>
      </c>
      <c r="N20" s="23">
        <f t="shared" si="1"/>
        <v>4250</v>
      </c>
      <c r="O20" s="24">
        <f t="shared" si="26"/>
        <v>51000</v>
      </c>
      <c r="P20" s="25">
        <f t="shared" si="19"/>
        <v>0.90515117647058818</v>
      </c>
      <c r="R20" s="23">
        <v>30</v>
      </c>
      <c r="S20" s="23">
        <f t="shared" si="2"/>
        <v>5100</v>
      </c>
      <c r="T20" s="24">
        <f t="shared" si="27"/>
        <v>61200</v>
      </c>
      <c r="U20" s="25">
        <f t="shared" si="21"/>
        <v>0.75429264705882348</v>
      </c>
      <c r="W20" s="23">
        <v>35</v>
      </c>
      <c r="X20" s="23">
        <f t="shared" si="3"/>
        <v>5950</v>
      </c>
      <c r="Y20" s="24">
        <f t="shared" si="28"/>
        <v>71400</v>
      </c>
      <c r="Z20" s="25">
        <f t="shared" si="23"/>
        <v>0.64653655462184878</v>
      </c>
      <c r="AB20" s="23">
        <v>40</v>
      </c>
      <c r="AC20" s="23">
        <f t="shared" si="4"/>
        <v>6800</v>
      </c>
      <c r="AD20" s="24">
        <f t="shared" si="29"/>
        <v>81600</v>
      </c>
      <c r="AE20" s="25">
        <f t="shared" si="25"/>
        <v>0.56571948529411764</v>
      </c>
    </row>
    <row r="21" spans="1:31" x14ac:dyDescent="0.25">
      <c r="F21" s="18">
        <v>180</v>
      </c>
      <c r="H21" s="23">
        <v>20</v>
      </c>
      <c r="I21" s="23">
        <f t="shared" si="0"/>
        <v>3600</v>
      </c>
      <c r="J21" s="24">
        <f t="shared" si="16"/>
        <v>43200</v>
      </c>
      <c r="K21" s="25">
        <f t="shared" si="17"/>
        <v>1.06858125</v>
      </c>
      <c r="M21" s="23">
        <v>25</v>
      </c>
      <c r="N21" s="23">
        <f t="shared" si="1"/>
        <v>4500</v>
      </c>
      <c r="O21" s="24">
        <f t="shared" si="26"/>
        <v>54000</v>
      </c>
      <c r="P21" s="25">
        <f t="shared" si="19"/>
        <v>0.85486499999999999</v>
      </c>
      <c r="R21" s="23">
        <v>30</v>
      </c>
      <c r="S21" s="23">
        <f t="shared" si="2"/>
        <v>5400</v>
      </c>
      <c r="T21" s="24">
        <f t="shared" si="27"/>
        <v>64800</v>
      </c>
      <c r="U21" s="25">
        <f t="shared" si="21"/>
        <v>0.71238749999999995</v>
      </c>
      <c r="W21" s="23">
        <v>35</v>
      </c>
      <c r="X21" s="23">
        <f t="shared" si="3"/>
        <v>6300</v>
      </c>
      <c r="Y21" s="24">
        <f t="shared" si="28"/>
        <v>75600</v>
      </c>
      <c r="Z21" s="25">
        <f t="shared" si="23"/>
        <v>0.6106178571428571</v>
      </c>
      <c r="AB21" s="23">
        <v>40</v>
      </c>
      <c r="AC21" s="23">
        <f t="shared" si="4"/>
        <v>7200</v>
      </c>
      <c r="AD21" s="24">
        <f t="shared" si="29"/>
        <v>86400</v>
      </c>
      <c r="AE21" s="25">
        <f t="shared" si="25"/>
        <v>0.53429062500000002</v>
      </c>
    </row>
    <row r="22" spans="1:31" x14ac:dyDescent="0.25">
      <c r="F22" s="18">
        <v>190</v>
      </c>
      <c r="H22" s="23">
        <v>20</v>
      </c>
      <c r="I22" s="23">
        <f t="shared" si="0"/>
        <v>3800</v>
      </c>
      <c r="J22" s="24">
        <f t="shared" si="16"/>
        <v>45600</v>
      </c>
      <c r="K22" s="25">
        <f t="shared" si="17"/>
        <v>1.0123401315789473</v>
      </c>
      <c r="M22" s="23">
        <v>25</v>
      </c>
      <c r="N22" s="23">
        <f t="shared" si="1"/>
        <v>4750</v>
      </c>
      <c r="O22" s="24">
        <f t="shared" si="26"/>
        <v>57000</v>
      </c>
      <c r="P22" s="25">
        <f t="shared" si="19"/>
        <v>0.80987210526315789</v>
      </c>
      <c r="R22" s="23">
        <v>30</v>
      </c>
      <c r="S22" s="23">
        <f t="shared" si="2"/>
        <v>5700</v>
      </c>
      <c r="T22" s="24">
        <f t="shared" si="27"/>
        <v>68400</v>
      </c>
      <c r="U22" s="25">
        <f t="shared" si="21"/>
        <v>0.67489342105263161</v>
      </c>
      <c r="W22" s="23">
        <v>35</v>
      </c>
      <c r="X22" s="23">
        <f t="shared" si="3"/>
        <v>6650</v>
      </c>
      <c r="Y22" s="24">
        <f t="shared" si="28"/>
        <v>79800</v>
      </c>
      <c r="Z22" s="25">
        <f t="shared" si="23"/>
        <v>0.57848007518796996</v>
      </c>
      <c r="AB22" s="23">
        <v>40</v>
      </c>
      <c r="AC22" s="23">
        <f t="shared" si="4"/>
        <v>7600</v>
      </c>
      <c r="AD22" s="24">
        <f t="shared" si="29"/>
        <v>91200</v>
      </c>
      <c r="AE22" s="25">
        <f t="shared" si="25"/>
        <v>0.50617006578947366</v>
      </c>
    </row>
    <row r="23" spans="1:31" x14ac:dyDescent="0.25">
      <c r="F23" s="18">
        <v>200</v>
      </c>
      <c r="H23" s="23">
        <v>20</v>
      </c>
      <c r="I23" s="23">
        <f t="shared" si="0"/>
        <v>4000</v>
      </c>
      <c r="J23" s="24">
        <f t="shared" si="16"/>
        <v>48000</v>
      </c>
      <c r="K23" s="25">
        <f t="shared" si="17"/>
        <v>0.96172312500000001</v>
      </c>
      <c r="M23" s="23">
        <v>25</v>
      </c>
      <c r="N23" s="23">
        <f t="shared" si="1"/>
        <v>5000</v>
      </c>
      <c r="O23" s="24">
        <f t="shared" si="26"/>
        <v>60000</v>
      </c>
      <c r="P23" s="25">
        <f t="shared" si="19"/>
        <v>0.76937849999999997</v>
      </c>
      <c r="R23" s="23">
        <v>30</v>
      </c>
      <c r="S23" s="23">
        <f t="shared" si="2"/>
        <v>6000</v>
      </c>
      <c r="T23" s="24">
        <f t="shared" si="27"/>
        <v>72000</v>
      </c>
      <c r="U23" s="25">
        <f t="shared" si="21"/>
        <v>0.64114874999999993</v>
      </c>
      <c r="W23" s="23">
        <v>35</v>
      </c>
      <c r="X23" s="23">
        <f t="shared" si="3"/>
        <v>7000</v>
      </c>
      <c r="Y23" s="24">
        <f t="shared" si="28"/>
        <v>84000</v>
      </c>
      <c r="Z23" s="25">
        <f t="shared" si="23"/>
        <v>0.54955607142857144</v>
      </c>
      <c r="AB23" s="23">
        <v>40</v>
      </c>
      <c r="AC23" s="23">
        <f t="shared" si="4"/>
        <v>8000</v>
      </c>
      <c r="AD23" s="24">
        <f t="shared" si="29"/>
        <v>96000</v>
      </c>
      <c r="AE23" s="25">
        <f t="shared" si="25"/>
        <v>0.48086156250000001</v>
      </c>
    </row>
    <row r="24" spans="1:31" x14ac:dyDescent="0.25">
      <c r="F24" s="18">
        <v>210</v>
      </c>
      <c r="H24" s="23">
        <v>20</v>
      </c>
      <c r="I24" s="23">
        <f t="shared" si="0"/>
        <v>4200</v>
      </c>
      <c r="J24" s="24">
        <f t="shared" si="16"/>
        <v>50400</v>
      </c>
      <c r="K24" s="25">
        <f t="shared" si="17"/>
        <v>0.91592678571428565</v>
      </c>
      <c r="M24" s="23">
        <v>25</v>
      </c>
      <c r="N24" s="23">
        <f t="shared" si="1"/>
        <v>5250</v>
      </c>
      <c r="O24" s="24">
        <f t="shared" si="26"/>
        <v>63000</v>
      </c>
      <c r="P24" s="25">
        <f t="shared" si="19"/>
        <v>0.73274142857142854</v>
      </c>
      <c r="R24" s="23">
        <v>30</v>
      </c>
      <c r="S24" s="23">
        <f t="shared" si="2"/>
        <v>6300</v>
      </c>
      <c r="T24" s="24">
        <f t="shared" si="27"/>
        <v>75600</v>
      </c>
      <c r="U24" s="25">
        <f t="shared" si="21"/>
        <v>0.6106178571428571</v>
      </c>
      <c r="W24" s="23">
        <v>35</v>
      </c>
      <c r="X24" s="23">
        <f t="shared" si="3"/>
        <v>7350</v>
      </c>
      <c r="Y24" s="24">
        <f t="shared" si="28"/>
        <v>88200</v>
      </c>
      <c r="Z24" s="25">
        <f t="shared" si="23"/>
        <v>0.52338673469387753</v>
      </c>
      <c r="AB24" s="23">
        <v>40</v>
      </c>
      <c r="AC24" s="23">
        <f t="shared" si="4"/>
        <v>8400</v>
      </c>
      <c r="AD24" s="24">
        <f t="shared" si="29"/>
        <v>100800</v>
      </c>
      <c r="AE24" s="25">
        <f t="shared" si="25"/>
        <v>0.45796339285714283</v>
      </c>
    </row>
    <row r="25" spans="1:31" x14ac:dyDescent="0.25">
      <c r="F25" s="18">
        <v>220</v>
      </c>
      <c r="H25" s="23">
        <v>20</v>
      </c>
      <c r="I25" s="23">
        <f t="shared" si="0"/>
        <v>4400</v>
      </c>
      <c r="J25" s="24">
        <f t="shared" si="16"/>
        <v>52800</v>
      </c>
      <c r="K25" s="25">
        <f t="shared" si="17"/>
        <v>0.87429374999999998</v>
      </c>
      <c r="M25" s="23">
        <v>25</v>
      </c>
      <c r="N25" s="23">
        <f t="shared" si="1"/>
        <v>5500</v>
      </c>
      <c r="O25" s="24">
        <f t="shared" si="26"/>
        <v>66000</v>
      </c>
      <c r="P25" s="25">
        <f t="shared" si="19"/>
        <v>0.69943500000000003</v>
      </c>
      <c r="R25" s="23">
        <v>30</v>
      </c>
      <c r="S25" s="23">
        <f t="shared" si="2"/>
        <v>6600</v>
      </c>
      <c r="T25" s="24">
        <f t="shared" si="27"/>
        <v>79200</v>
      </c>
      <c r="U25" s="25">
        <f t="shared" si="21"/>
        <v>0.58286249999999995</v>
      </c>
      <c r="W25" s="23">
        <v>35</v>
      </c>
      <c r="X25" s="23">
        <f t="shared" si="3"/>
        <v>7700</v>
      </c>
      <c r="Y25" s="24">
        <f t="shared" si="28"/>
        <v>92400</v>
      </c>
      <c r="Z25" s="25">
        <f t="shared" si="23"/>
        <v>0.49959642857142855</v>
      </c>
      <c r="AB25" s="23">
        <v>40</v>
      </c>
      <c r="AC25" s="23">
        <f t="shared" si="4"/>
        <v>8800</v>
      </c>
      <c r="AD25" s="24">
        <f t="shared" si="29"/>
        <v>105600</v>
      </c>
      <c r="AE25" s="25">
        <f t="shared" si="25"/>
        <v>0.43714687499999999</v>
      </c>
    </row>
    <row r="26" spans="1:31" x14ac:dyDescent="0.25">
      <c r="F26" s="18">
        <v>230</v>
      </c>
      <c r="H26" s="23">
        <v>20</v>
      </c>
      <c r="I26" s="23">
        <f t="shared" si="0"/>
        <v>4600</v>
      </c>
      <c r="J26" s="24">
        <f t="shared" si="16"/>
        <v>55200</v>
      </c>
      <c r="K26" s="25">
        <f t="shared" si="17"/>
        <v>0.83628097826086956</v>
      </c>
      <c r="M26" s="23">
        <v>25</v>
      </c>
      <c r="N26" s="23">
        <f t="shared" si="1"/>
        <v>5750</v>
      </c>
      <c r="O26" s="24">
        <f t="shared" si="26"/>
        <v>69000</v>
      </c>
      <c r="P26" s="25">
        <f t="shared" si="19"/>
        <v>0.66902478260869569</v>
      </c>
      <c r="R26" s="23">
        <v>30</v>
      </c>
      <c r="S26" s="23">
        <f t="shared" si="2"/>
        <v>6900</v>
      </c>
      <c r="T26" s="24">
        <f t="shared" si="27"/>
        <v>82800</v>
      </c>
      <c r="U26" s="25">
        <f t="shared" si="21"/>
        <v>0.557520652173913</v>
      </c>
      <c r="W26" s="23">
        <v>35</v>
      </c>
      <c r="X26" s="23">
        <f t="shared" si="3"/>
        <v>8050</v>
      </c>
      <c r="Y26" s="24">
        <f t="shared" si="28"/>
        <v>96600</v>
      </c>
      <c r="Z26" s="25">
        <f t="shared" si="23"/>
        <v>0.47787484472049691</v>
      </c>
      <c r="AB26" s="23">
        <v>40</v>
      </c>
      <c r="AC26" s="23">
        <f t="shared" si="4"/>
        <v>9200</v>
      </c>
      <c r="AD26" s="24">
        <f t="shared" si="29"/>
        <v>110400</v>
      </c>
      <c r="AE26" s="25">
        <f t="shared" si="25"/>
        <v>0.41814048913043478</v>
      </c>
    </row>
    <row r="27" spans="1:31" x14ac:dyDescent="0.25">
      <c r="F27" s="18">
        <v>240</v>
      </c>
      <c r="H27" s="23">
        <v>20</v>
      </c>
      <c r="I27" s="23">
        <f t="shared" si="0"/>
        <v>4800</v>
      </c>
      <c r="J27" s="24">
        <f t="shared" si="16"/>
        <v>57600</v>
      </c>
      <c r="K27" s="25">
        <f t="shared" si="17"/>
        <v>0.80143593749999997</v>
      </c>
      <c r="M27" s="23">
        <v>25</v>
      </c>
      <c r="N27" s="23">
        <f t="shared" si="1"/>
        <v>6000</v>
      </c>
      <c r="O27" s="24">
        <f t="shared" si="26"/>
        <v>72000</v>
      </c>
      <c r="P27" s="25">
        <f t="shared" si="19"/>
        <v>0.64114874999999993</v>
      </c>
      <c r="R27" s="23">
        <v>30</v>
      </c>
      <c r="S27" s="23">
        <f t="shared" si="2"/>
        <v>7200</v>
      </c>
      <c r="T27" s="24">
        <f t="shared" si="27"/>
        <v>86400</v>
      </c>
      <c r="U27" s="25">
        <f t="shared" si="21"/>
        <v>0.53429062500000002</v>
      </c>
      <c r="W27" s="23">
        <v>35</v>
      </c>
      <c r="X27" s="23">
        <f t="shared" si="3"/>
        <v>8400</v>
      </c>
      <c r="Y27" s="24">
        <f t="shared" si="28"/>
        <v>100800</v>
      </c>
      <c r="Z27" s="25">
        <f t="shared" si="23"/>
        <v>0.45796339285714283</v>
      </c>
      <c r="AB27" s="23">
        <v>40</v>
      </c>
      <c r="AC27" s="23">
        <f t="shared" si="4"/>
        <v>9600</v>
      </c>
      <c r="AD27" s="24">
        <f t="shared" si="29"/>
        <v>115200</v>
      </c>
      <c r="AE27" s="25">
        <f t="shared" si="25"/>
        <v>0.40071796874999999</v>
      </c>
    </row>
    <row r="28" spans="1:31" x14ac:dyDescent="0.25">
      <c r="F28" s="18">
        <v>250</v>
      </c>
      <c r="H28" s="23">
        <v>20</v>
      </c>
      <c r="I28" s="23">
        <f t="shared" si="0"/>
        <v>5000</v>
      </c>
      <c r="J28" s="24">
        <f t="shared" si="16"/>
        <v>60000</v>
      </c>
      <c r="K28" s="25">
        <f t="shared" si="17"/>
        <v>0.76937849999999997</v>
      </c>
      <c r="M28" s="23">
        <v>25</v>
      </c>
      <c r="N28" s="23">
        <f t="shared" si="1"/>
        <v>6250</v>
      </c>
      <c r="O28" s="24">
        <f t="shared" si="26"/>
        <v>75000</v>
      </c>
      <c r="P28" s="25">
        <f t="shared" si="19"/>
        <v>0.61550280000000002</v>
      </c>
      <c r="R28" s="23">
        <v>30</v>
      </c>
      <c r="S28" s="23">
        <f t="shared" si="2"/>
        <v>7500</v>
      </c>
      <c r="T28" s="24">
        <f t="shared" si="27"/>
        <v>90000</v>
      </c>
      <c r="U28" s="25">
        <f t="shared" si="21"/>
        <v>0.51291900000000001</v>
      </c>
      <c r="W28" s="23">
        <v>35</v>
      </c>
      <c r="X28" s="23">
        <f t="shared" si="3"/>
        <v>8750</v>
      </c>
      <c r="Y28" s="24">
        <f t="shared" si="28"/>
        <v>105000</v>
      </c>
      <c r="Z28" s="25">
        <f t="shared" si="23"/>
        <v>0.43964485714285712</v>
      </c>
      <c r="AB28" s="23">
        <v>40</v>
      </c>
      <c r="AC28" s="23">
        <f t="shared" si="4"/>
        <v>10000</v>
      </c>
      <c r="AD28" s="24">
        <f t="shared" si="29"/>
        <v>120000</v>
      </c>
      <c r="AE28" s="25">
        <f t="shared" si="25"/>
        <v>0.38468924999999998</v>
      </c>
    </row>
    <row r="29" spans="1:31" x14ac:dyDescent="0.25">
      <c r="F29" s="18">
        <v>260</v>
      </c>
      <c r="H29" s="23">
        <v>20</v>
      </c>
      <c r="I29" s="23">
        <f t="shared" si="0"/>
        <v>5200</v>
      </c>
      <c r="J29" s="24">
        <f t="shared" si="16"/>
        <v>62400</v>
      </c>
      <c r="K29" s="25">
        <f t="shared" si="17"/>
        <v>0.73978701923076917</v>
      </c>
      <c r="M29" s="23">
        <v>25</v>
      </c>
      <c r="N29" s="23">
        <f t="shared" si="1"/>
        <v>6500</v>
      </c>
      <c r="O29" s="24">
        <f t="shared" si="26"/>
        <v>78000</v>
      </c>
      <c r="P29" s="25">
        <f t="shared" si="19"/>
        <v>0.59182961538461543</v>
      </c>
      <c r="R29" s="23">
        <v>30</v>
      </c>
      <c r="S29" s="23">
        <f t="shared" si="2"/>
        <v>7800</v>
      </c>
      <c r="T29" s="24">
        <f t="shared" si="27"/>
        <v>93600</v>
      </c>
      <c r="U29" s="25">
        <f t="shared" si="21"/>
        <v>0.49319134615384613</v>
      </c>
      <c r="W29" s="23">
        <v>35</v>
      </c>
      <c r="X29" s="23">
        <f t="shared" si="3"/>
        <v>9100</v>
      </c>
      <c r="Y29" s="24">
        <f t="shared" si="28"/>
        <v>109200</v>
      </c>
      <c r="Z29" s="25">
        <f t="shared" si="23"/>
        <v>0.42273543956043957</v>
      </c>
      <c r="AB29" s="23">
        <v>40</v>
      </c>
      <c r="AC29" s="23">
        <f t="shared" si="4"/>
        <v>10400</v>
      </c>
      <c r="AD29" s="24">
        <f t="shared" si="29"/>
        <v>124800</v>
      </c>
      <c r="AE29" s="25">
        <f t="shared" si="25"/>
        <v>0.36989350961538459</v>
      </c>
    </row>
    <row r="30" spans="1:31" x14ac:dyDescent="0.25">
      <c r="F30" s="18">
        <v>270</v>
      </c>
      <c r="H30" s="23">
        <v>20</v>
      </c>
      <c r="I30" s="23">
        <f t="shared" si="0"/>
        <v>5400</v>
      </c>
      <c r="J30" s="24">
        <f t="shared" si="16"/>
        <v>64800</v>
      </c>
      <c r="K30" s="25">
        <f t="shared" si="17"/>
        <v>0.71238749999999995</v>
      </c>
      <c r="M30" s="23">
        <v>25</v>
      </c>
      <c r="N30" s="23">
        <f t="shared" si="1"/>
        <v>6750</v>
      </c>
      <c r="O30" s="24">
        <f t="shared" si="26"/>
        <v>81000</v>
      </c>
      <c r="P30" s="25">
        <f t="shared" si="19"/>
        <v>0.56991000000000003</v>
      </c>
      <c r="R30" s="23">
        <v>30</v>
      </c>
      <c r="S30" s="23">
        <f t="shared" si="2"/>
        <v>8100</v>
      </c>
      <c r="T30" s="24">
        <f t="shared" si="27"/>
        <v>97200</v>
      </c>
      <c r="U30" s="25">
        <f t="shared" si="21"/>
        <v>0.47492499999999999</v>
      </c>
      <c r="W30" s="23">
        <v>35</v>
      </c>
      <c r="X30" s="23">
        <f t="shared" si="3"/>
        <v>9450</v>
      </c>
      <c r="Y30" s="24">
        <f t="shared" si="28"/>
        <v>113400</v>
      </c>
      <c r="Z30" s="25">
        <f t="shared" si="23"/>
        <v>0.4070785714285714</v>
      </c>
      <c r="AB30" s="23">
        <v>40</v>
      </c>
      <c r="AC30" s="23">
        <f t="shared" si="4"/>
        <v>10800</v>
      </c>
      <c r="AD30" s="24">
        <f t="shared" si="29"/>
        <v>129600</v>
      </c>
      <c r="AE30" s="25">
        <f t="shared" si="25"/>
        <v>0.35619374999999998</v>
      </c>
    </row>
    <row r="31" spans="1:31" x14ac:dyDescent="0.25">
      <c r="F31" s="18">
        <v>280</v>
      </c>
      <c r="H31" s="23">
        <v>20</v>
      </c>
      <c r="I31" s="23">
        <f t="shared" si="0"/>
        <v>5600</v>
      </c>
      <c r="J31" s="24">
        <f t="shared" si="16"/>
        <v>67200</v>
      </c>
      <c r="K31" s="25">
        <f t="shared" si="17"/>
        <v>0.68694508928571429</v>
      </c>
      <c r="M31" s="23">
        <v>25</v>
      </c>
      <c r="N31" s="23">
        <f t="shared" si="1"/>
        <v>7000</v>
      </c>
      <c r="O31" s="24">
        <f t="shared" si="26"/>
        <v>84000</v>
      </c>
      <c r="P31" s="25">
        <f t="shared" si="19"/>
        <v>0.54955607142857144</v>
      </c>
      <c r="R31" s="23">
        <v>30</v>
      </c>
      <c r="S31" s="23">
        <f t="shared" si="2"/>
        <v>8400</v>
      </c>
      <c r="T31" s="24">
        <f t="shared" si="27"/>
        <v>100800</v>
      </c>
      <c r="U31" s="25">
        <f t="shared" si="21"/>
        <v>0.45796339285714283</v>
      </c>
      <c r="W31" s="23">
        <v>35</v>
      </c>
      <c r="X31" s="23">
        <f t="shared" si="3"/>
        <v>9800</v>
      </c>
      <c r="Y31" s="24">
        <f t="shared" si="28"/>
        <v>117600</v>
      </c>
      <c r="Z31" s="25">
        <f t="shared" si="23"/>
        <v>0.39254005102040818</v>
      </c>
      <c r="AB31" s="23">
        <v>40</v>
      </c>
      <c r="AC31" s="23">
        <f t="shared" si="4"/>
        <v>11200</v>
      </c>
      <c r="AD31" s="24">
        <f t="shared" si="29"/>
        <v>134400</v>
      </c>
      <c r="AE31" s="25">
        <f t="shared" si="25"/>
        <v>0.34347254464285715</v>
      </c>
    </row>
    <row r="32" spans="1:31" x14ac:dyDescent="0.25">
      <c r="F32" s="18">
        <v>290</v>
      </c>
      <c r="H32" s="23">
        <v>20</v>
      </c>
      <c r="I32" s="23">
        <f t="shared" si="0"/>
        <v>5800</v>
      </c>
      <c r="J32" s="24">
        <f t="shared" si="16"/>
        <v>69600</v>
      </c>
      <c r="K32" s="25">
        <f t="shared" si="17"/>
        <v>0.66325732758620692</v>
      </c>
      <c r="M32" s="23">
        <v>25</v>
      </c>
      <c r="N32" s="23">
        <f t="shared" si="1"/>
        <v>7250</v>
      </c>
      <c r="O32" s="24">
        <f t="shared" si="26"/>
        <v>87000</v>
      </c>
      <c r="P32" s="25">
        <f t="shared" si="19"/>
        <v>0.53060586206896554</v>
      </c>
      <c r="R32" s="23">
        <v>30</v>
      </c>
      <c r="S32" s="23">
        <f t="shared" si="2"/>
        <v>8700</v>
      </c>
      <c r="T32" s="24">
        <f t="shared" si="27"/>
        <v>104400</v>
      </c>
      <c r="U32" s="25">
        <f t="shared" si="21"/>
        <v>0.44217155172413791</v>
      </c>
      <c r="W32" s="23">
        <v>35</v>
      </c>
      <c r="X32" s="23">
        <f t="shared" si="3"/>
        <v>10150</v>
      </c>
      <c r="Y32" s="24">
        <f t="shared" si="28"/>
        <v>121800</v>
      </c>
      <c r="Z32" s="25">
        <f t="shared" si="23"/>
        <v>0.3790041871921182</v>
      </c>
      <c r="AB32" s="23">
        <v>40</v>
      </c>
      <c r="AC32" s="23">
        <f t="shared" si="4"/>
        <v>11600</v>
      </c>
      <c r="AD32" s="24">
        <f t="shared" si="29"/>
        <v>139200</v>
      </c>
      <c r="AE32" s="25">
        <f t="shared" si="25"/>
        <v>0.33162866379310346</v>
      </c>
    </row>
    <row r="33" spans="6:31" x14ac:dyDescent="0.25">
      <c r="F33" s="18">
        <v>300</v>
      </c>
      <c r="H33" s="23">
        <v>20</v>
      </c>
      <c r="I33" s="23">
        <f t="shared" si="0"/>
        <v>6000</v>
      </c>
      <c r="J33" s="24">
        <f t="shared" si="16"/>
        <v>72000</v>
      </c>
      <c r="K33" s="25">
        <f t="shared" si="17"/>
        <v>0.64114874999999993</v>
      </c>
      <c r="M33" s="23">
        <v>25</v>
      </c>
      <c r="N33" s="23">
        <f t="shared" si="1"/>
        <v>7500</v>
      </c>
      <c r="O33" s="24">
        <f t="shared" si="26"/>
        <v>90000</v>
      </c>
      <c r="P33" s="25">
        <f t="shared" si="19"/>
        <v>0.51291900000000001</v>
      </c>
      <c r="R33" s="23">
        <v>30</v>
      </c>
      <c r="S33" s="23">
        <f t="shared" si="2"/>
        <v>9000</v>
      </c>
      <c r="T33" s="24">
        <f t="shared" si="27"/>
        <v>108000</v>
      </c>
      <c r="U33" s="25">
        <f t="shared" si="21"/>
        <v>0.42743249999999999</v>
      </c>
      <c r="W33" s="23">
        <v>35</v>
      </c>
      <c r="X33" s="23">
        <f t="shared" si="3"/>
        <v>10500</v>
      </c>
      <c r="Y33" s="24">
        <f t="shared" si="28"/>
        <v>126000</v>
      </c>
      <c r="Z33" s="25">
        <f t="shared" si="23"/>
        <v>0.36637071428571427</v>
      </c>
      <c r="AB33" s="23">
        <v>40</v>
      </c>
      <c r="AC33" s="23">
        <f t="shared" si="4"/>
        <v>12000</v>
      </c>
      <c r="AD33" s="24">
        <f t="shared" si="29"/>
        <v>144000</v>
      </c>
      <c r="AE33" s="25">
        <f t="shared" si="25"/>
        <v>0.32057437499999997</v>
      </c>
    </row>
  </sheetData>
  <mergeCells count="5">
    <mergeCell ref="H3:K3"/>
    <mergeCell ref="M3:P3"/>
    <mergeCell ref="R3:U3"/>
    <mergeCell ref="W3:Z3"/>
    <mergeCell ref="AB3:AE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4EB7-066A-4C90-8F67-84E1392F3B4B}">
  <dimension ref="A1:F30"/>
  <sheetViews>
    <sheetView workbookViewId="0">
      <selection activeCell="N30" sqref="N30"/>
    </sheetView>
  </sheetViews>
  <sheetFormatPr defaultRowHeight="15" x14ac:dyDescent="0.25"/>
  <cols>
    <col min="1" max="1" width="20.7109375" customWidth="1"/>
    <col min="2" max="5" width="12.7109375" customWidth="1"/>
  </cols>
  <sheetData>
    <row r="1" spans="1:3" x14ac:dyDescent="0.25">
      <c r="A1" t="s">
        <v>24</v>
      </c>
    </row>
    <row r="2" spans="1:3" x14ac:dyDescent="0.25">
      <c r="A2" t="s">
        <v>25</v>
      </c>
    </row>
    <row r="4" spans="1:3" x14ac:dyDescent="0.25">
      <c r="A4" t="s">
        <v>0</v>
      </c>
      <c r="B4" t="s">
        <v>1</v>
      </c>
      <c r="C4" t="s">
        <v>2</v>
      </c>
    </row>
    <row r="5" spans="1:3" x14ac:dyDescent="0.25">
      <c r="A5" t="s">
        <v>3</v>
      </c>
      <c r="B5">
        <v>2</v>
      </c>
      <c r="C5" s="2">
        <f>B5*11634</f>
        <v>23268</v>
      </c>
    </row>
    <row r="6" spans="1:3" x14ac:dyDescent="0.25">
      <c r="A6" t="s">
        <v>4</v>
      </c>
      <c r="B6">
        <v>2</v>
      </c>
      <c r="C6" s="2">
        <f>B6*277</f>
        <v>554</v>
      </c>
    </row>
    <row r="7" spans="1:3" x14ac:dyDescent="0.25">
      <c r="A7" t="s">
        <v>38</v>
      </c>
      <c r="B7">
        <v>1</v>
      </c>
      <c r="C7" s="2">
        <v>14500</v>
      </c>
    </row>
    <row r="8" spans="1:3" x14ac:dyDescent="0.25">
      <c r="A8" t="s">
        <v>5</v>
      </c>
      <c r="B8">
        <v>2</v>
      </c>
      <c r="C8" s="2">
        <v>2733</v>
      </c>
    </row>
    <row r="9" spans="1:3" x14ac:dyDescent="0.25">
      <c r="A9" t="s">
        <v>6</v>
      </c>
      <c r="B9">
        <v>1</v>
      </c>
      <c r="C9" s="2">
        <v>914.87</v>
      </c>
    </row>
    <row r="10" spans="1:3" x14ac:dyDescent="0.25">
      <c r="A10" t="s">
        <v>7</v>
      </c>
      <c r="B10">
        <v>2</v>
      </c>
      <c r="C10" s="2">
        <f>26.42*2</f>
        <v>52.84</v>
      </c>
    </row>
    <row r="11" spans="1:3" x14ac:dyDescent="0.25">
      <c r="A11" t="s">
        <v>10</v>
      </c>
      <c r="B11">
        <v>24</v>
      </c>
      <c r="C11" s="2">
        <f>B11*3200</f>
        <v>76800</v>
      </c>
    </row>
    <row r="12" spans="1:3" x14ac:dyDescent="0.25">
      <c r="A12" t="s">
        <v>11</v>
      </c>
      <c r="B12">
        <v>120</v>
      </c>
      <c r="C12" s="2">
        <f>B12*47</f>
        <v>5640</v>
      </c>
    </row>
    <row r="13" spans="1:3" x14ac:dyDescent="0.25">
      <c r="A13" t="s">
        <v>12</v>
      </c>
      <c r="B13">
        <v>120</v>
      </c>
      <c r="C13" s="2">
        <f>B13*100</f>
        <v>12000</v>
      </c>
    </row>
    <row r="14" spans="1:3" x14ac:dyDescent="0.25">
      <c r="A14" t="s">
        <v>62</v>
      </c>
      <c r="C14" s="2" t="s">
        <v>59</v>
      </c>
    </row>
    <row r="15" spans="1:3" x14ac:dyDescent="0.25">
      <c r="C15" s="2"/>
    </row>
    <row r="16" spans="1:3" x14ac:dyDescent="0.25">
      <c r="B16" s="1" t="s">
        <v>13</v>
      </c>
      <c r="C16" s="2">
        <f>SUM(C5:C15)</f>
        <v>136462.71</v>
      </c>
    </row>
    <row r="17" spans="2:6" x14ac:dyDescent="0.25">
      <c r="B17" s="1"/>
      <c r="C17" s="2"/>
    </row>
    <row r="19" spans="2:6" ht="30" x14ac:dyDescent="0.25">
      <c r="B19" s="8" t="s">
        <v>68</v>
      </c>
      <c r="C19" s="9" t="s">
        <v>69</v>
      </c>
      <c r="D19" s="10" t="s">
        <v>70</v>
      </c>
      <c r="E19" s="10" t="s">
        <v>71</v>
      </c>
      <c r="F19" s="10" t="s">
        <v>72</v>
      </c>
    </row>
    <row r="20" spans="2:6" x14ac:dyDescent="0.25">
      <c r="B20" s="11">
        <v>50</v>
      </c>
      <c r="C20" s="12">
        <v>40</v>
      </c>
      <c r="D20" s="12">
        <f>B20*C20</f>
        <v>2000</v>
      </c>
      <c r="E20" s="13">
        <f>D20*12</f>
        <v>24000</v>
      </c>
      <c r="F20" s="14">
        <f>($C$16-($C$11+$C$12+$C$13)+(($C$11+$C$12+$C$13)/$B$13*B20))/E20</f>
        <v>3.3905295833333331</v>
      </c>
    </row>
    <row r="21" spans="2:6" x14ac:dyDescent="0.25">
      <c r="B21" s="11">
        <v>60</v>
      </c>
      <c r="C21" s="12">
        <v>40</v>
      </c>
      <c r="D21" s="12">
        <f t="shared" ref="D21:D25" si="0">B21*C21</f>
        <v>2400</v>
      </c>
      <c r="E21" s="13">
        <f t="shared" ref="E21:E27" si="1">D21*12</f>
        <v>28800</v>
      </c>
      <c r="F21" s="14">
        <f t="shared" ref="F21:F27" si="2">($C$16-($C$11+$C$12+$C$13)+(($C$11+$C$12+$C$13)/$B$13*B21))/E21</f>
        <v>3.0987052083333331</v>
      </c>
    </row>
    <row r="22" spans="2:6" x14ac:dyDescent="0.25">
      <c r="B22" s="11">
        <v>70</v>
      </c>
      <c r="C22" s="12">
        <v>40</v>
      </c>
      <c r="D22" s="12">
        <f t="shared" si="0"/>
        <v>2800</v>
      </c>
      <c r="E22" s="13">
        <f t="shared" si="1"/>
        <v>33600</v>
      </c>
      <c r="F22" s="14">
        <f t="shared" si="2"/>
        <v>2.890259226190476</v>
      </c>
    </row>
    <row r="23" spans="2:6" x14ac:dyDescent="0.25">
      <c r="B23" s="11">
        <v>80</v>
      </c>
      <c r="C23" s="12">
        <v>40</v>
      </c>
      <c r="D23" s="12">
        <f t="shared" si="0"/>
        <v>3200</v>
      </c>
      <c r="E23" s="13">
        <f t="shared" si="1"/>
        <v>38400</v>
      </c>
      <c r="F23" s="14">
        <f t="shared" si="2"/>
        <v>2.7339247395833333</v>
      </c>
    </row>
    <row r="24" spans="2:6" x14ac:dyDescent="0.25">
      <c r="B24" s="11">
        <v>90</v>
      </c>
      <c r="C24" s="12">
        <v>40</v>
      </c>
      <c r="D24" s="12">
        <f t="shared" si="0"/>
        <v>3600</v>
      </c>
      <c r="E24" s="13">
        <f t="shared" si="1"/>
        <v>43200</v>
      </c>
      <c r="F24" s="14">
        <f t="shared" si="2"/>
        <v>2.61233125</v>
      </c>
    </row>
    <row r="25" spans="2:6" x14ac:dyDescent="0.25">
      <c r="B25" s="11">
        <v>100</v>
      </c>
      <c r="C25" s="12">
        <v>40</v>
      </c>
      <c r="D25" s="12">
        <f t="shared" si="0"/>
        <v>4000</v>
      </c>
      <c r="E25" s="13">
        <f t="shared" si="1"/>
        <v>48000</v>
      </c>
      <c r="F25" s="14">
        <f t="shared" si="2"/>
        <v>2.515056458333333</v>
      </c>
    </row>
    <row r="26" spans="2:6" x14ac:dyDescent="0.25">
      <c r="B26" s="11">
        <v>110</v>
      </c>
      <c r="C26" s="12">
        <v>40</v>
      </c>
      <c r="D26" s="12">
        <f>B26*C26</f>
        <v>4400</v>
      </c>
      <c r="E26" s="13">
        <f>D26*12</f>
        <v>52800</v>
      </c>
      <c r="F26" s="14">
        <f t="shared" si="2"/>
        <v>2.4354679924242424</v>
      </c>
    </row>
    <row r="27" spans="2:6" x14ac:dyDescent="0.25">
      <c r="B27" s="11">
        <v>120</v>
      </c>
      <c r="C27" s="12">
        <v>40</v>
      </c>
      <c r="D27" s="12">
        <f t="shared" ref="D27" si="3">B27*C27</f>
        <v>4800</v>
      </c>
      <c r="E27" s="13">
        <f t="shared" si="1"/>
        <v>57600</v>
      </c>
      <c r="F27" s="14">
        <f t="shared" si="2"/>
        <v>2.369144270833333</v>
      </c>
    </row>
    <row r="28" spans="2:6" x14ac:dyDescent="0.25">
      <c r="B28" s="11"/>
      <c r="C28" s="12"/>
      <c r="D28" s="12"/>
      <c r="E28" s="13"/>
      <c r="F28" s="14"/>
    </row>
    <row r="29" spans="2:6" x14ac:dyDescent="0.25">
      <c r="B29" s="11"/>
      <c r="C29" s="12"/>
      <c r="D29" s="12"/>
      <c r="E29" s="13"/>
      <c r="F29" s="14"/>
    </row>
    <row r="30" spans="2:6" x14ac:dyDescent="0.25">
      <c r="B30" s="11"/>
      <c r="C30" s="12"/>
      <c r="D30" s="12"/>
      <c r="E30" s="13"/>
      <c r="F30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PRICE SHEET</vt:lpstr>
      <vt:lpstr>Jackass Butte</vt:lpstr>
      <vt:lpstr>Coleman</vt:lpstr>
      <vt:lpstr>Nortons</vt:lpstr>
      <vt:lpstr>Pickens</vt:lpstr>
      <vt:lpstr>Number</vt:lpstr>
      <vt:lpstr>Eder</vt:lpstr>
      <vt:lpstr>Shellrock</vt:lpstr>
      <vt:lpstr>FUTURE-Harmony</vt:lpstr>
      <vt:lpstr>FUTURE-Fox</vt:lpstr>
      <vt:lpstr>FUTURE-McClure</vt:lpstr>
    </vt:vector>
  </TitlesOfParts>
  <Company>Okanogan PUD No.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Andrist</dc:creator>
  <cp:lastModifiedBy>John MacDonald</cp:lastModifiedBy>
  <cp:lastPrinted>2026-05-18T21:39:34Z</cp:lastPrinted>
  <dcterms:created xsi:type="dcterms:W3CDTF">2026-02-26T15:46:53Z</dcterms:created>
  <dcterms:modified xsi:type="dcterms:W3CDTF">2026-05-19T16:29:44Z</dcterms:modified>
</cp:coreProperties>
</file>