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roadband\Budget Info\"/>
    </mc:Choice>
  </mc:AlternateContent>
  <xr:revisionPtr revIDLastSave="0" documentId="8_{BB97C398-6BB8-41F6-93D0-2779AACFF578}" xr6:coauthVersionLast="47" xr6:coauthVersionMax="47" xr10:uidLastSave="{00000000-0000-0000-0000-000000000000}"/>
  <bookViews>
    <workbookView xWindow="28680" yWindow="-120" windowWidth="29040" windowHeight="15720" tabRatio="666" xr2:uid="{00000000-000D-0000-FFFF-FFFF00000000}"/>
  </bookViews>
  <sheets>
    <sheet name="Sheet1" sheetId="12" r:id="rId1"/>
  </sheets>
  <definedNames>
    <definedName name="_xlnm.Print_Area" localSheetId="0">Sheet1!$A$1:$O$184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6" i="12" l="1"/>
  <c r="M165" i="12" l="1"/>
  <c r="N38" i="12"/>
  <c r="L159" i="12"/>
  <c r="L142" i="12"/>
  <c r="L135" i="12"/>
  <c r="L136" i="12"/>
  <c r="L134" i="12"/>
  <c r="L137" i="12"/>
  <c r="L149" i="12"/>
  <c r="L150" i="12"/>
  <c r="L130" i="12"/>
  <c r="L131" i="12"/>
  <c r="L132" i="12"/>
  <c r="L133" i="12"/>
  <c r="L138" i="12"/>
  <c r="L160" i="12"/>
  <c r="L144" i="12"/>
  <c r="L146" i="12"/>
  <c r="L147" i="12"/>
  <c r="L141" i="12"/>
  <c r="L145" i="12"/>
  <c r="M139" i="12"/>
  <c r="M155" i="12"/>
  <c r="L143" i="12"/>
  <c r="L148" i="12"/>
  <c r="N140" i="12" l="1"/>
  <c r="M129" i="12"/>
  <c r="M67" i="12" l="1"/>
  <c r="L114" i="12" l="1"/>
  <c r="L115" i="12"/>
  <c r="L116" i="12"/>
  <c r="L98" i="12" l="1"/>
  <c r="L99" i="12"/>
  <c r="L100" i="12"/>
  <c r="L101" i="12"/>
  <c r="L102" i="12"/>
  <c r="L103" i="12"/>
  <c r="L104" i="12"/>
  <c r="K123" i="12"/>
  <c r="K124" i="12"/>
  <c r="K125" i="12"/>
  <c r="K127" i="12"/>
  <c r="L126" i="12" s="1"/>
  <c r="L122" i="12" l="1"/>
  <c r="M121" i="12" s="1"/>
  <c r="L178" i="12" l="1"/>
  <c r="L162" i="12"/>
  <c r="L110" i="12" l="1"/>
  <c r="M35" i="12"/>
  <c r="M23" i="12" l="1"/>
  <c r="M20" i="12"/>
  <c r="M11" i="12"/>
  <c r="M14" i="12"/>
  <c r="M164" i="12"/>
  <c r="M32" i="12" l="1"/>
  <c r="L180" i="12"/>
  <c r="M179" i="12" l="1"/>
  <c r="L176" i="12" l="1"/>
  <c r="N181" i="12" l="1"/>
  <c r="N183" i="12"/>
  <c r="L170" i="12"/>
  <c r="L171" i="12"/>
  <c r="L169" i="12"/>
  <c r="M168" i="12" l="1"/>
  <c r="M175" i="12"/>
  <c r="M34" i="12" l="1"/>
  <c r="M25" i="12" l="1"/>
  <c r="M24" i="12"/>
  <c r="M22" i="12"/>
  <c r="M16" i="12"/>
  <c r="M15" i="12"/>
  <c r="M13" i="12"/>
  <c r="L118" i="12"/>
  <c r="L161" i="12"/>
  <c r="M167" i="12"/>
  <c r="N163" i="12" s="1"/>
  <c r="L174" i="12"/>
  <c r="M173" i="12" s="1"/>
  <c r="M156" i="12"/>
  <c r="L120" i="12"/>
  <c r="M154" i="12"/>
  <c r="M172" i="12"/>
  <c r="M153" i="12"/>
  <c r="M128" i="12"/>
  <c r="L112" i="12"/>
  <c r="L111" i="12"/>
  <c r="L109" i="12"/>
  <c r="M107" i="12"/>
  <c r="M106" i="12"/>
  <c r="L97" i="12"/>
  <c r="L96" i="12"/>
  <c r="K94" i="12"/>
  <c r="K93" i="12"/>
  <c r="K92" i="12"/>
  <c r="K90" i="12"/>
  <c r="K89" i="12"/>
  <c r="K88" i="12"/>
  <c r="L85" i="12"/>
  <c r="M84" i="12" s="1"/>
  <c r="L82" i="12"/>
  <c r="M82" i="12" s="1"/>
  <c r="L81" i="12"/>
  <c r="L80" i="12"/>
  <c r="L79" i="12"/>
  <c r="L78" i="12"/>
  <c r="L77" i="12"/>
  <c r="L76" i="12"/>
  <c r="L75" i="12"/>
  <c r="L74" i="12"/>
  <c r="L73" i="12"/>
  <c r="L72" i="12"/>
  <c r="L71" i="12"/>
  <c r="L70" i="12"/>
  <c r="M66" i="12"/>
  <c r="L65" i="12"/>
  <c r="L64" i="12"/>
  <c r="L63" i="12"/>
  <c r="L60" i="12"/>
  <c r="L59" i="12"/>
  <c r="L58" i="12"/>
  <c r="L62" i="12"/>
  <c r="L61" i="12"/>
  <c r="L56" i="12"/>
  <c r="M55" i="12" s="1"/>
  <c r="L54" i="12"/>
  <c r="L53" i="12"/>
  <c r="L51" i="12"/>
  <c r="M50" i="12" s="1"/>
  <c r="M49" i="12"/>
  <c r="M48" i="12"/>
  <c r="M47" i="12"/>
  <c r="M46" i="12"/>
  <c r="L45" i="12"/>
  <c r="M44" i="12" s="1"/>
  <c r="N37" i="12"/>
  <c r="M36" i="12"/>
  <c r="M33" i="12"/>
  <c r="N30" i="12" s="1"/>
  <c r="M21" i="12"/>
  <c r="M19" i="12"/>
  <c r="M18" i="12"/>
  <c r="M12" i="12"/>
  <c r="M10" i="12"/>
  <c r="M9" i="12"/>
  <c r="N8" i="12" l="1"/>
  <c r="M158" i="12"/>
  <c r="N157" i="12" s="1"/>
  <c r="N17" i="12"/>
  <c r="N152" i="12"/>
  <c r="M69" i="12"/>
  <c r="N68" i="12" s="1"/>
  <c r="M119" i="12"/>
  <c r="M117" i="12"/>
  <c r="M113" i="12"/>
  <c r="N7" i="12"/>
  <c r="M52" i="12"/>
  <c r="L91" i="12"/>
  <c r="M95" i="12"/>
  <c r="L87" i="12"/>
  <c r="M108" i="12"/>
  <c r="N105" i="12" l="1"/>
  <c r="N43" i="12"/>
  <c r="M86" i="12"/>
  <c r="N83" i="12" s="1"/>
  <c r="O4" i="12" l="1"/>
  <c r="P4" i="12" s="1"/>
</calcChain>
</file>

<file path=xl/sharedStrings.xml><?xml version="1.0" encoding="utf-8"?>
<sst xmlns="http://schemas.openxmlformats.org/spreadsheetml/2006/main" count="214" uniqueCount="201">
  <si>
    <t>Activity</t>
  </si>
  <si>
    <t>Description</t>
  </si>
  <si>
    <t>Wages</t>
  </si>
  <si>
    <t>Benefits</t>
  </si>
  <si>
    <t>Travel</t>
  </si>
  <si>
    <t>Transportation</t>
  </si>
  <si>
    <t>Postage, Printing and Stationary</t>
  </si>
  <si>
    <t>Advertising</t>
  </si>
  <si>
    <t>Misc. Contractual Services</t>
  </si>
  <si>
    <t>Legal Services</t>
  </si>
  <si>
    <t>Materials and Supplies</t>
  </si>
  <si>
    <t>010</t>
  </si>
  <si>
    <t>011</t>
  </si>
  <si>
    <t>020</t>
  </si>
  <si>
    <t>021</t>
  </si>
  <si>
    <t>Tuition</t>
  </si>
  <si>
    <t>030</t>
  </si>
  <si>
    <t>060</t>
  </si>
  <si>
    <t>080</t>
  </si>
  <si>
    <t>081</t>
  </si>
  <si>
    <t>083</t>
  </si>
  <si>
    <t>090</t>
  </si>
  <si>
    <t>712</t>
  </si>
  <si>
    <t>Capital - Equipment (Over $2,000)</t>
  </si>
  <si>
    <t>Budget</t>
  </si>
  <si>
    <t>Div.</t>
  </si>
  <si>
    <t>Dept.</t>
  </si>
  <si>
    <t>Amount</t>
  </si>
  <si>
    <t>Wholesale Telecommunications</t>
  </si>
  <si>
    <t>070</t>
  </si>
  <si>
    <t>082</t>
  </si>
  <si>
    <t>Maintenance Contracts</t>
  </si>
  <si>
    <t>084</t>
  </si>
  <si>
    <t>Permits and Fees</t>
  </si>
  <si>
    <t>085</t>
  </si>
  <si>
    <t>Rents and Leases</t>
  </si>
  <si>
    <t>091</t>
  </si>
  <si>
    <t>Small Tools (under $1,000)</t>
  </si>
  <si>
    <t>210</t>
  </si>
  <si>
    <t>Taxes</t>
  </si>
  <si>
    <t>591</t>
  </si>
  <si>
    <t>Capital - Material and Supplies</t>
  </si>
  <si>
    <t>810</t>
  </si>
  <si>
    <t>811</t>
  </si>
  <si>
    <t>050</t>
  </si>
  <si>
    <t>Utilities</t>
  </si>
  <si>
    <t>Software Licenses and Support</t>
  </si>
  <si>
    <t>ARIN ASN &amp; IP Address Allocation</t>
  </si>
  <si>
    <t>Fiber Plant Maintenance - Wholesale</t>
  </si>
  <si>
    <t>Fiber Distribution Builds</t>
  </si>
  <si>
    <t>DCPUD Leases</t>
  </si>
  <si>
    <t>* HVAC Maintenance &amp; Repair</t>
  </si>
  <si>
    <t>UPS/Rectifier - Maintenance &amp; Replacement</t>
  </si>
  <si>
    <t>Battery Plant - Maintenance &amp; Replacement</t>
  </si>
  <si>
    <t>DCPUD Dark Fiber Leases</t>
  </si>
  <si>
    <t>DCPUD CoLocation</t>
  </si>
  <si>
    <t>Server licensing &amp; Software Upgrades</t>
  </si>
  <si>
    <t>16 RU Colocation (Firemans Park)</t>
  </si>
  <si>
    <t>48Vdc/10Amp service</t>
  </si>
  <si>
    <t>48Vdc/20Amp service</t>
  </si>
  <si>
    <t>SolarWinds</t>
  </si>
  <si>
    <t>Network Engineer</t>
  </si>
  <si>
    <t>Network Analyst</t>
  </si>
  <si>
    <t>Symantec Software and Support</t>
  </si>
  <si>
    <t>VMWare</t>
  </si>
  <si>
    <t>VMWare SW Support</t>
  </si>
  <si>
    <t>12V, 90Ahr</t>
  </si>
  <si>
    <t>12V, 12Ahr</t>
  </si>
  <si>
    <t>12V, 09Ahr</t>
  </si>
  <si>
    <t>Upstream Internet Bandwidth</t>
  </si>
  <si>
    <t>Jan</t>
  </si>
  <si>
    <t>Feb</t>
  </si>
  <si>
    <t>Mar</t>
  </si>
  <si>
    <t>Apr</t>
  </si>
  <si>
    <t>May</t>
  </si>
  <si>
    <t>Jun</t>
  </si>
  <si>
    <t>Juk</t>
  </si>
  <si>
    <t>Aug</t>
  </si>
  <si>
    <t>Sep</t>
  </si>
  <si>
    <t>Oct</t>
  </si>
  <si>
    <t>Nov</t>
  </si>
  <si>
    <t>Dec</t>
  </si>
  <si>
    <t>Equipment Calibration/Repair</t>
  </si>
  <si>
    <t xml:space="preserve">Fusion Splicer </t>
  </si>
  <si>
    <t>DF strands - Brewster to Chief Joseph</t>
  </si>
  <si>
    <t>DF strands - Brewster to Fireman's Park</t>
  </si>
  <si>
    <t>DFstrands - Fireman's Park to Chief Joseph</t>
  </si>
  <si>
    <t>Backup Tapes</t>
  </si>
  <si>
    <t>Canopy Wireless Site Lease - Tonasket (Norton)</t>
  </si>
  <si>
    <t>Canopy Wireless Site Lease - Coleman Butte (Watts)</t>
  </si>
  <si>
    <t>Canopy Wireless Site Lease - Eder Mt (Eder)</t>
  </si>
  <si>
    <t>Canopy Wireless Site Lease - Brewster (Tonnemaker)</t>
  </si>
  <si>
    <t>Canopy Wireless Site Lease - Shellrock Point (Shellrock Properties)</t>
  </si>
  <si>
    <t>Canopy Wireless Site Lease - Fox Mt (Okanogan TV District)</t>
  </si>
  <si>
    <t>Canopy Wireless Site Lease - Pickens Mt (Okanogan TV District)</t>
  </si>
  <si>
    <t>Canopy Wireless Site Lease - Jackass Butte (Townsend)</t>
  </si>
  <si>
    <t>Canopy Wireless Site Lease - McClure Mt (Methow Comm District)</t>
  </si>
  <si>
    <t>BB - Symantec Endpoint Protection</t>
  </si>
  <si>
    <t>Server 2 - Orion NPM SL100 annual maint</t>
  </si>
  <si>
    <t>Server 2 - Orion NTA SL100 annual maint</t>
  </si>
  <si>
    <t>Broadband Tools</t>
  </si>
  <si>
    <t>Backbone Optics</t>
  </si>
  <si>
    <t>Cambium Subscriber Modules (PMP450)</t>
  </si>
  <si>
    <t>Orion NPM SLX annual maint</t>
  </si>
  <si>
    <t>Engineers Toolkit annual maint</t>
  </si>
  <si>
    <t>Kiwi Syslog Server</t>
  </si>
  <si>
    <t>Network Topology Mapper</t>
  </si>
  <si>
    <t>Server &amp; Application Monitor - AL150</t>
  </si>
  <si>
    <t>Certs SSL</t>
  </si>
  <si>
    <t>Certificates for Broadband Portal</t>
  </si>
  <si>
    <t>Orion NCM v7 - DL1000 annual maint</t>
  </si>
  <si>
    <t>Adobe eSign Services</t>
  </si>
  <si>
    <t>Distribution Optics</t>
  </si>
  <si>
    <t>Broadband Node Rework</t>
  </si>
  <si>
    <t>Wireless Subscriber Units</t>
  </si>
  <si>
    <t>VEEAM</t>
  </si>
  <si>
    <t>Estimated Interest on ARRA debt</t>
  </si>
  <si>
    <t>Estimated Principle on ARRA debt</t>
  </si>
  <si>
    <t>Revenue Estimate</t>
  </si>
  <si>
    <t>VEEAM for Physical Servers</t>
  </si>
  <si>
    <t>USEI Leases</t>
  </si>
  <si>
    <t>Colocation</t>
  </si>
  <si>
    <t>Checkpoint Demand Generation Tool</t>
  </si>
  <si>
    <t>Replacement HVAC units for Broadband Nodes</t>
  </si>
  <si>
    <t>Wireless/Wifi System Augmentation</t>
  </si>
  <si>
    <t>Broadband Consulting/Pro Service</t>
  </si>
  <si>
    <t>Juniper Remote Mgt &amp; Monitoring (CentraComm)</t>
  </si>
  <si>
    <t>Fiber Asset Tracking/Management Software-CrescentLink</t>
  </si>
  <si>
    <t>Distribution Switches (5142, 3928)</t>
  </si>
  <si>
    <t>Mapping Software Support (ESRI, MapInfo)</t>
  </si>
  <si>
    <t>Janet Calculates*** See Below</t>
  </si>
  <si>
    <t>Janet Calculates</t>
  </si>
  <si>
    <t>**Janet Calculates</t>
  </si>
  <si>
    <t>Debt Service - Principal (ARRA debt &amp; Bonding Debt)-Janet Calculates</t>
  </si>
  <si>
    <t>Debt Service - Interest-Janet Calculates</t>
  </si>
  <si>
    <t>Software Development</t>
  </si>
  <si>
    <t>MapCon OSP maintenance platform</t>
  </si>
  <si>
    <t>Broadband Wireless Site Leases</t>
  </si>
  <si>
    <t>NoaNet NCS Membership</t>
  </si>
  <si>
    <t>Rectifier modules</t>
  </si>
  <si>
    <t>Broadband Foreman</t>
  </si>
  <si>
    <t>Broadband Tech</t>
  </si>
  <si>
    <t>VEEAM Essentials for VMs</t>
  </si>
  <si>
    <t>Expensable Optics</t>
  </si>
  <si>
    <t>CapitalizableOptics</t>
  </si>
  <si>
    <t>Network Expansion</t>
  </si>
  <si>
    <t>Pole Mount Mini Node</t>
  </si>
  <si>
    <t>Small Pad Mount Cabinet</t>
  </si>
  <si>
    <t xml:space="preserve"> Large Pad Mount Cabinet</t>
  </si>
  <si>
    <t>Capitalizable Network Upgrades &amp; Capitalizable Replacement of EOL Network Hardware</t>
  </si>
  <si>
    <t>Expensable Network Upgrades &amp; Expensable Replacement of EOL Network Hardware</t>
  </si>
  <si>
    <t>ADVA FSP150-XG480 Carrier AggregationSwitch - 100G ready, fully licensed</t>
  </si>
  <si>
    <t>ADVA SFP+ 10G 850m</t>
  </si>
  <si>
    <t>ADVA SFP+ 10G 10Km</t>
  </si>
  <si>
    <t>ADVA SFP+ 10G 40Km Optic</t>
  </si>
  <si>
    <t>ADVA 10Km QSFP28 Optic</t>
  </si>
  <si>
    <t>Fiber Broadband Association Annual Membership Fee</t>
  </si>
  <si>
    <t>FTTx High Level Engineering/Grant Assistance</t>
  </si>
  <si>
    <t>FCC BDC/Form 477 filing assistance</t>
  </si>
  <si>
    <t>12V,120Ahr</t>
  </si>
  <si>
    <t>710</t>
  </si>
  <si>
    <t>Capital - Tools &amp; Equipment</t>
  </si>
  <si>
    <t>JDSU/Viavi Inspection Scope</t>
  </si>
  <si>
    <t>OTDR</t>
  </si>
  <si>
    <t>10Km Bidi Optics (pair)</t>
  </si>
  <si>
    <t>Business/Residential Grade CPE</t>
  </si>
  <si>
    <t>CN 5142 or Equiv</t>
  </si>
  <si>
    <t>Honda 2200Watt Portable Suitecase Generator</t>
  </si>
  <si>
    <t>Juniper HW &amp; SW Maintenance</t>
  </si>
  <si>
    <t>Ciena HW &amp; SW Maintenance</t>
  </si>
  <si>
    <t>ADTRAN HW &amp; SW Maintenance</t>
  </si>
  <si>
    <t>Fiber Build - Brewster to Pateros Aerial</t>
  </si>
  <si>
    <t>OKPUD Branded Clothing for Foreman &amp; Techs</t>
  </si>
  <si>
    <t>3 ESX Hosts for VMWare Environment</t>
  </si>
  <si>
    <t>Antenna Aligner</t>
  </si>
  <si>
    <t>Fluke CAT 5 Tester</t>
  </si>
  <si>
    <t>Portable Cable Caddy</t>
  </si>
  <si>
    <t>Leaf Blower</t>
  </si>
  <si>
    <t>Cutoff Grinder</t>
  </si>
  <si>
    <t>UWA Collapsible Signs</t>
  </si>
  <si>
    <t>Tool Organizer</t>
  </si>
  <si>
    <t>Webbing Hoist</t>
  </si>
  <si>
    <t>Brady Labeler M610 kit</t>
  </si>
  <si>
    <t>Tool Kit</t>
  </si>
  <si>
    <t>Splicing Work Station</t>
  </si>
  <si>
    <t>4in1 Pick Off Haul Tool</t>
  </si>
  <si>
    <t>Anchor Straps</t>
  </si>
  <si>
    <t>Climbing Helmets</t>
  </si>
  <si>
    <t>Spreader Hook</t>
  </si>
  <si>
    <t>Rescue Bag Kit</t>
  </si>
  <si>
    <t>Detachable Cable Sleeves</t>
  </si>
  <si>
    <t>Descenders</t>
  </si>
  <si>
    <t>Fall Arresters</t>
  </si>
  <si>
    <t>Misc Rope Kits</t>
  </si>
  <si>
    <t>Tower Climbing Gear</t>
  </si>
  <si>
    <t xml:space="preserve">Milwaukie Chainsaws </t>
  </si>
  <si>
    <t>PON Test Gear</t>
  </si>
  <si>
    <t>Fiber Build - Conconully Hwy to Berney</t>
  </si>
  <si>
    <t>Net Elastic and associated network hardware</t>
  </si>
  <si>
    <t>Delta/Eltek/Valere DC Power system</t>
  </si>
  <si>
    <t>Proposed Budget 2025 - Wholesale Broadband  - Draft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</si>
</sst>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_-&quot;$&quot;* #,##0.00_-;\-&quot;$&quot;* #,##0.00_-;_-&quot;$&quot;* &quot;-&quot;??_-;_-@_-"/>
    <numFmt numFmtId="167" formatCode="0000"/>
    <numFmt numFmtId="168" formatCode="000000"/>
    <numFmt numFmtId="169" formatCode="#,##0;\-#,##0;&quot;-&quot;"/>
    <numFmt numFmtId="170" formatCode="#,##0.0_);\(#,##0.0\)"/>
    <numFmt numFmtId="171" formatCode="_(* #,##0.0000_);_(* \(#,##0.0000\);_(* &quot;-&quot;??_);_(@_)"/>
    <numFmt numFmtId="172" formatCode="0.0%;\(0.0%\)"/>
    <numFmt numFmtId="173" formatCode="&quot;$&quot;#,##0\ ;\(&quot;$&quot;#,##0\)"/>
    <numFmt numFmtId="174" formatCode="_-* #,##0_-;\-* #,##0_-;_-* &quot;-&quot;_-;_-@_-"/>
    <numFmt numFmtId="175" formatCode="_-* #,##0.00_-;\-* #,##0.00_-;_-* &quot;-&quot;??_-;_-@_-"/>
    <numFmt numFmtId="176" formatCode="_-* #,##0\ _F_B_-;\-* #,##0\ _F_B_-;_-* &quot;-&quot;\ _F_B_-;_-@_-"/>
    <numFmt numFmtId="177" formatCode="_-* #,##0.00\ _F_B_-;\-* #,##0.00\ _F_B_-;_-* &quot;-&quot;??\ _F_B_-;_-@_-"/>
    <numFmt numFmtId="178" formatCode="0.00_)"/>
    <numFmt numFmtId="179" formatCode="0.0"/>
    <numFmt numFmtId="180" formatCode="0.0%"/>
    <numFmt numFmtId="181" formatCode="mm/dd/yy"/>
    <numFmt numFmtId="182" formatCode="&quot;$&quot;\ #,##0.00;\(&quot;$&quot;\ #,##0.00\)"/>
    <numFmt numFmtId="183" formatCode="#,##0.000_);[Red]\(#,##0.0\)"/>
    <numFmt numFmtId="184" formatCode="#,##0.0_);[Red]\(#,##0.0\)"/>
    <numFmt numFmtId="185" formatCode="#,##0.0000;[Red]\(#,##0.0000\)"/>
    <numFmt numFmtId="186" formatCode="_-* #,##0\ &quot;FB&quot;_-;\-* #,##0\ &quot;FB&quot;_-;_-* &quot;-&quot;\ &quot;FB&quot;_-;_-@_-"/>
    <numFmt numFmtId="187" formatCode="#,##0.00000;[Red]\(#,##0.00000\)"/>
    <numFmt numFmtId="188" formatCode="_-&quot;£&quot;* #,##0_-;\-&quot;£&quot;* #,##0_-;_-&quot;£&quot;* &quot;-&quot;_-;_-@_-"/>
    <numFmt numFmtId="189" formatCode="_-&quot;£&quot;* #,##0.00_-;\-&quot;£&quot;* #,##0.00_-;_-&quot;£&quot;* &quot;-&quot;??_-;_-@_-"/>
  </numFmts>
  <fonts count="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</font>
    <font>
      <b/>
      <u/>
      <sz val="14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u/>
      <sz val="11"/>
      <name val="Arial"/>
      <family val="2"/>
    </font>
    <font>
      <sz val="10"/>
      <name val="Geneva"/>
    </font>
    <font>
      <b/>
      <sz val="12"/>
      <name val="Helv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9"/>
      <color indexed="8"/>
      <name val="Book Antiqu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Arial"/>
      <family val="2"/>
    </font>
    <font>
      <sz val="8"/>
      <name val="Wingdings"/>
      <charset val="2"/>
    </font>
    <font>
      <sz val="8"/>
      <name val="Helv"/>
    </font>
    <font>
      <sz val="7"/>
      <name val="Geneva"/>
    </font>
    <font>
      <sz val="8"/>
      <name val="MS Sans Serif"/>
      <family val="2"/>
    </font>
    <font>
      <b/>
      <sz val="8"/>
      <color indexed="9"/>
      <name val="Times New Roman"/>
      <family val="1"/>
    </font>
    <font>
      <b/>
      <i/>
      <sz val="11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8"/>
      <name val="Times New Roman"/>
      <family val="1"/>
    </font>
    <font>
      <sz val="10"/>
      <name val="Comic Sans MS"/>
      <family val="4"/>
    </font>
    <font>
      <b/>
      <sz val="11"/>
      <name val="Times New Roman"/>
      <family val="1"/>
    </font>
    <font>
      <sz val="10"/>
      <color rgb="FF92D050"/>
      <name val="Arial"/>
      <family val="2"/>
    </font>
    <font>
      <b/>
      <sz val="10"/>
      <color rgb="FF92D05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4">
    <xf numFmtId="0" fontId="0" fillId="0" borderId="0"/>
    <xf numFmtId="44" fontId="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4" applyNumberFormat="0" applyAlignment="0" applyProtection="0"/>
    <xf numFmtId="0" fontId="18" fillId="8" borderId="5" applyNumberFormat="0" applyAlignment="0" applyProtection="0"/>
    <xf numFmtId="0" fontId="19" fillId="8" borderId="4" applyNumberFormat="0" applyAlignment="0" applyProtection="0"/>
    <xf numFmtId="0" fontId="20" fillId="0" borderId="6" applyNumberFormat="0" applyFill="0" applyAlignment="0" applyProtection="0"/>
    <xf numFmtId="0" fontId="21" fillId="9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5" fillId="3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Protection="0">
      <alignment vertical="top"/>
    </xf>
    <xf numFmtId="0" fontId="27" fillId="0" borderId="0"/>
    <xf numFmtId="0" fontId="4" fillId="0" borderId="0"/>
    <xf numFmtId="0" fontId="4" fillId="0" borderId="0"/>
    <xf numFmtId="0" fontId="4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/>
    <xf numFmtId="0" fontId="27" fillId="0" borderId="0"/>
    <xf numFmtId="0" fontId="29" fillId="0" borderId="0"/>
    <xf numFmtId="9" fontId="4" fillId="36" borderId="0"/>
    <xf numFmtId="0" fontId="27" fillId="0" borderId="0"/>
    <xf numFmtId="0" fontId="4" fillId="0" borderId="0"/>
    <xf numFmtId="0" fontId="29" fillId="0" borderId="0"/>
    <xf numFmtId="167" fontId="30" fillId="0" borderId="0">
      <alignment horizontal="left"/>
    </xf>
    <xf numFmtId="168" fontId="31" fillId="0" borderId="0">
      <alignment horizontal="left"/>
    </xf>
    <xf numFmtId="0" fontId="32" fillId="0" borderId="10">
      <alignment wrapText="1"/>
    </xf>
    <xf numFmtId="0" fontId="33" fillId="0" borderId="0">
      <alignment horizontal="center" wrapText="1"/>
      <protection locked="0"/>
    </xf>
    <xf numFmtId="0" fontId="34" fillId="0" borderId="11" applyProtection="0">
      <alignment horizontal="center" vertical="top" wrapText="1"/>
    </xf>
    <xf numFmtId="0" fontId="31" fillId="0" borderId="0" applyFont="0" applyFill="0" applyBorder="0" applyAlignment="0" applyProtection="0">
      <alignment horizontal="right"/>
    </xf>
    <xf numFmtId="169" fontId="26" fillId="0" borderId="0" applyFill="0" applyBorder="0" applyAlignment="0"/>
    <xf numFmtId="170" fontId="35" fillId="0" borderId="0" applyFill="0" applyBorder="0" applyAlignment="0"/>
    <xf numFmtId="171" fontId="3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36" fillId="0" borderId="0"/>
    <xf numFmtId="44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38" fillId="0" borderId="0" applyNumberFormat="0" applyAlignment="0">
      <alignment horizontal="left"/>
    </xf>
    <xf numFmtId="170" fontId="35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4" fontId="26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39" fillId="0" borderId="0" applyNumberFormat="0" applyAlignment="0">
      <alignment horizontal="left"/>
    </xf>
    <xf numFmtId="0" fontId="40" fillId="0" borderId="10">
      <alignment wrapText="1"/>
    </xf>
    <xf numFmtId="0" fontId="34" fillId="0" borderId="11" applyProtection="0">
      <alignment horizontal="center" vertical="top" wrapText="1"/>
    </xf>
    <xf numFmtId="2" fontId="37" fillId="0" borderId="0" applyFont="0" applyFill="0" applyBorder="0" applyAlignment="0" applyProtection="0"/>
    <xf numFmtId="2" fontId="41" fillId="0" borderId="0">
      <alignment horizontal="left"/>
    </xf>
    <xf numFmtId="38" fontId="34" fillId="37" borderId="0" applyNumberFormat="0" applyBorder="0" applyAlignment="0" applyProtection="0"/>
    <xf numFmtId="0" fontId="42" fillId="0" borderId="0">
      <alignment horizontal="left"/>
    </xf>
    <xf numFmtId="0" fontId="43" fillId="0" borderId="12" applyNumberFormat="0" applyAlignment="0" applyProtection="0">
      <alignment horizontal="left" vertical="center"/>
    </xf>
    <xf numFmtId="0" fontId="43" fillId="0" borderId="13">
      <alignment horizontal="left" vertical="center"/>
    </xf>
    <xf numFmtId="0" fontId="44" fillId="0" borderId="14">
      <alignment horizontal="center"/>
    </xf>
    <xf numFmtId="0" fontId="44" fillId="0" borderId="0">
      <alignment horizontal="center"/>
    </xf>
    <xf numFmtId="10" fontId="34" fillId="38" borderId="11" applyNumberFormat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0" fontId="45" fillId="0" borderId="15" applyBorder="0">
      <alignment horizontal="center" wrapText="1"/>
    </xf>
    <xf numFmtId="1" fontId="34" fillId="0" borderId="11">
      <alignment horizontal="center" vertical="top" wrapText="1"/>
    </xf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46" fillId="0" borderId="14"/>
    <xf numFmtId="37" fontId="47" fillId="0" borderId="0"/>
    <xf numFmtId="178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1" fillId="0" borderId="11" applyFill="0" applyBorder="0" applyAlignment="0" applyProtection="0"/>
    <xf numFmtId="0" fontId="34" fillId="0" borderId="11">
      <alignment horizontal="left" vertical="top" wrapText="1"/>
    </xf>
    <xf numFmtId="14" fontId="33" fillId="0" borderId="0">
      <alignment horizontal="center" wrapText="1"/>
      <protection locked="0"/>
    </xf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51" fillId="0" borderId="0" applyFont="0" applyFill="0" applyBorder="0" applyAlignment="0" applyProtection="0"/>
    <xf numFmtId="10" fontId="4" fillId="0" borderId="0" applyFont="0" applyFill="0" applyBorder="0" applyAlignment="0" applyProtection="0"/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168" fontId="9" fillId="0" borderId="0" applyNumberFormat="0" applyFill="0" applyBorder="0" applyProtection="0">
      <alignment horizontal="left" indent="2"/>
    </xf>
    <xf numFmtId="0" fontId="52" fillId="0" borderId="0" applyNumberFormat="0" applyFont="0" applyFill="0" applyBorder="0" applyAlignment="0" applyProtection="0">
      <alignment horizontal="left"/>
    </xf>
    <xf numFmtId="15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53" fillId="0" borderId="14">
      <alignment horizontal="center"/>
    </xf>
    <xf numFmtId="3" fontId="52" fillId="0" borderId="0" applyFont="0" applyFill="0" applyBorder="0" applyAlignment="0" applyProtection="0"/>
    <xf numFmtId="0" fontId="52" fillId="39" borderId="0" applyNumberFormat="0" applyFont="0" applyBorder="0" applyAlignment="0" applyProtection="0"/>
    <xf numFmtId="1" fontId="34" fillId="0" borderId="11">
      <alignment horizontal="center" vertical="top" wrapText="1"/>
    </xf>
    <xf numFmtId="170" fontId="45" fillId="0" borderId="16" applyBorder="0"/>
    <xf numFmtId="170" fontId="54" fillId="0" borderId="0" applyBorder="0"/>
    <xf numFmtId="0" fontId="55" fillId="40" borderId="0" applyNumberFormat="0" applyFont="0" applyBorder="0" applyAlignment="0">
      <alignment horizontal="center"/>
    </xf>
    <xf numFmtId="181" fontId="56" fillId="0" borderId="0" applyNumberFormat="0" applyFill="0" applyBorder="0" applyAlignment="0" applyProtection="0">
      <alignment horizontal="left"/>
    </xf>
    <xf numFmtId="0" fontId="55" fillId="1" borderId="13" applyNumberFormat="0" applyFont="0" applyAlignment="0">
      <alignment horizontal="center"/>
    </xf>
    <xf numFmtId="0" fontId="57" fillId="0" borderId="0"/>
    <xf numFmtId="0" fontId="58" fillId="0" borderId="0" applyNumberFormat="0" applyFill="0" applyBorder="0" applyAlignment="0">
      <alignment horizontal="center"/>
    </xf>
    <xf numFmtId="0" fontId="4" fillId="41" borderId="0"/>
    <xf numFmtId="0" fontId="59" fillId="42" borderId="11" applyNumberFormat="0">
      <alignment vertical="top" wrapText="1"/>
    </xf>
    <xf numFmtId="0" fontId="4" fillId="0" borderId="0"/>
    <xf numFmtId="0" fontId="60" fillId="0" borderId="0" applyNumberFormat="0" applyFill="0" applyBorder="0" applyProtection="0">
      <alignment wrapText="1"/>
    </xf>
    <xf numFmtId="182" fontId="34" fillId="0" borderId="11" applyFill="0" applyProtection="0">
      <alignment vertical="top" wrapText="1"/>
    </xf>
    <xf numFmtId="0" fontId="33" fillId="0" borderId="0" applyNumberFormat="0" applyFill="0" applyBorder="0" applyProtection="0">
      <alignment horizontal="left" vertical="top" wrapText="1"/>
    </xf>
    <xf numFmtId="0" fontId="4" fillId="0" borderId="17" applyNumberFormat="0" applyFont="0"/>
    <xf numFmtId="0" fontId="46" fillId="0" borderId="0"/>
    <xf numFmtId="40" fontId="61" fillId="0" borderId="0" applyBorder="0">
      <alignment horizontal="right"/>
    </xf>
    <xf numFmtId="3" fontId="62" fillId="0" borderId="0">
      <alignment horizontal="right" vertical="center"/>
    </xf>
    <xf numFmtId="49" fontId="62" fillId="0" borderId="0">
      <alignment horizontal="right" vertical="center"/>
    </xf>
    <xf numFmtId="0" fontId="63" fillId="0" borderId="0"/>
    <xf numFmtId="180" fontId="4" fillId="0" borderId="18" applyBorder="0"/>
    <xf numFmtId="49" fontId="26" fillId="0" borderId="0" applyFill="0" applyBorder="0" applyAlignment="0"/>
    <xf numFmtId="0" fontId="4" fillId="0" borderId="0" applyFill="0" applyBorder="0" applyAlignment="0"/>
    <xf numFmtId="0" fontId="64" fillId="0" borderId="0" applyFill="0" applyBorder="0" applyAlignment="0"/>
    <xf numFmtId="40" fontId="65" fillId="0" borderId="0"/>
    <xf numFmtId="183" fontId="4" fillId="0" borderId="0" applyFont="0" applyFill="0" applyBorder="0" applyAlignment="0" applyProtection="0"/>
    <xf numFmtId="184" fontId="41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9" fillId="0" borderId="0"/>
    <xf numFmtId="0" fontId="29" fillId="0" borderId="0"/>
    <xf numFmtId="0" fontId="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3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1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1" fontId="7" fillId="0" borderId="0" xfId="0" applyNumberFormat="1" applyFont="1"/>
    <xf numFmtId="1" fontId="6" fillId="0" borderId="0" xfId="0" applyNumberFormat="1" applyFont="1"/>
    <xf numFmtId="165" fontId="6" fillId="0" borderId="0" xfId="0" applyNumberFormat="1" applyFont="1"/>
    <xf numFmtId="1" fontId="9" fillId="0" borderId="0" xfId="0" applyNumberFormat="1" applyFont="1"/>
    <xf numFmtId="165" fontId="9" fillId="0" borderId="0" xfId="0" applyNumberFormat="1" applyFont="1"/>
    <xf numFmtId="44" fontId="7" fillId="0" borderId="0" xfId="1" applyFont="1" applyAlignment="1"/>
    <xf numFmtId="44" fontId="6" fillId="0" borderId="0" xfId="1" applyFont="1" applyAlignment="1"/>
    <xf numFmtId="44" fontId="9" fillId="0" borderId="0" xfId="1" applyFont="1" applyAlignment="1"/>
    <xf numFmtId="44" fontId="0" fillId="0" borderId="0" xfId="1" applyFont="1"/>
    <xf numFmtId="44" fontId="6" fillId="0" borderId="0" xfId="1" applyFont="1" applyAlignment="1">
      <alignment horizontal="center"/>
    </xf>
    <xf numFmtId="44" fontId="9" fillId="0" borderId="0" xfId="1" applyFont="1" applyAlignment="1">
      <alignment horizontal="center"/>
    </xf>
    <xf numFmtId="44" fontId="6" fillId="0" borderId="0" xfId="1" applyFont="1"/>
    <xf numFmtId="44" fontId="6" fillId="2" borderId="0" xfId="1" applyFont="1" applyFill="1"/>
    <xf numFmtId="44" fontId="6" fillId="0" borderId="0" xfId="1" applyFont="1" applyFill="1"/>
    <xf numFmtId="44" fontId="6" fillId="3" borderId="0" xfId="1" applyFont="1" applyFill="1"/>
    <xf numFmtId="44" fontId="6" fillId="35" borderId="0" xfId="1" applyFont="1" applyFill="1"/>
    <xf numFmtId="0" fontId="0" fillId="35" borderId="0" xfId="0" applyFill="1"/>
    <xf numFmtId="0" fontId="4" fillId="0" borderId="0" xfId="0" applyFont="1" applyAlignment="1">
      <alignment horizontal="left" indent="3"/>
    </xf>
    <xf numFmtId="0" fontId="4" fillId="35" borderId="0" xfId="0" applyFont="1" applyFill="1" applyAlignment="1">
      <alignment horizontal="left" indent="3"/>
    </xf>
    <xf numFmtId="0" fontId="4" fillId="0" borderId="0" xfId="0" applyFont="1"/>
    <xf numFmtId="1" fontId="4" fillId="0" borderId="0" xfId="0" applyNumberFormat="1" applyFont="1"/>
    <xf numFmtId="44" fontId="4" fillId="0" borderId="0" xfId="1" applyFont="1" applyAlignment="1"/>
    <xf numFmtId="0" fontId="4" fillId="0" borderId="0" xfId="0" applyFont="1" applyAlignment="1">
      <alignment horizontal="left" indent="1"/>
    </xf>
    <xf numFmtId="0" fontId="4" fillId="0" borderId="0" xfId="6" applyAlignment="1">
      <alignment horizontal="left" indent="3"/>
    </xf>
    <xf numFmtId="0" fontId="4" fillId="0" borderId="0" xfId="0" applyFont="1" applyAlignment="1">
      <alignment horizontal="left" indent="5"/>
    </xf>
    <xf numFmtId="0" fontId="4" fillId="0" borderId="0" xfId="0" quotePrefix="1" applyFont="1" applyAlignment="1">
      <alignment horizontal="right"/>
    </xf>
    <xf numFmtId="165" fontId="4" fillId="0" borderId="0" xfId="0" applyNumberFormat="1" applyFont="1"/>
    <xf numFmtId="44" fontId="4" fillId="0" borderId="0" xfId="1" applyFont="1"/>
    <xf numFmtId="44" fontId="4" fillId="0" borderId="0" xfId="1" applyFont="1" applyFill="1" applyAlignment="1"/>
    <xf numFmtId="44" fontId="4" fillId="0" borderId="0" xfId="1" applyFont="1" applyBorder="1" applyAlignment="1">
      <alignment horizontal="right"/>
    </xf>
    <xf numFmtId="44" fontId="4" fillId="0" borderId="0" xfId="1" applyFont="1" applyFill="1" applyBorder="1" applyAlignment="1">
      <alignment horizontal="right"/>
    </xf>
    <xf numFmtId="44" fontId="4" fillId="0" borderId="0" xfId="1" applyFont="1" applyFill="1"/>
    <xf numFmtId="0" fontId="4" fillId="3" borderId="0" xfId="0" applyFont="1" applyFill="1"/>
    <xf numFmtId="3" fontId="4" fillId="0" borderId="0" xfId="0" applyNumberFormat="1" applyFont="1" applyAlignment="1">
      <alignment horizontal="left"/>
    </xf>
    <xf numFmtId="44" fontId="6" fillId="0" borderId="0" xfId="1" applyFont="1" applyAlignment="1">
      <alignment horizontal="right"/>
    </xf>
    <xf numFmtId="0" fontId="66" fillId="43" borderId="0" xfId="0" applyFont="1" applyFill="1"/>
    <xf numFmtId="0" fontId="66" fillId="43" borderId="0" xfId="0" quotePrefix="1" applyFont="1" applyFill="1" applyAlignment="1">
      <alignment horizontal="right"/>
    </xf>
    <xf numFmtId="0" fontId="66" fillId="43" borderId="0" xfId="0" applyFont="1" applyFill="1" applyAlignment="1">
      <alignment horizontal="left" indent="1"/>
    </xf>
    <xf numFmtId="1" fontId="66" fillId="43" borderId="0" xfId="0" applyNumberFormat="1" applyFont="1" applyFill="1"/>
    <xf numFmtId="44" fontId="66" fillId="43" borderId="0" xfId="1" applyFont="1" applyFill="1" applyAlignment="1"/>
    <xf numFmtId="44" fontId="66" fillId="43" borderId="0" xfId="1" applyFont="1" applyFill="1"/>
    <xf numFmtId="44" fontId="67" fillId="43" borderId="0" xfId="1" applyFont="1" applyFill="1"/>
    <xf numFmtId="0" fontId="66" fillId="43" borderId="0" xfId="0" applyFont="1" applyFill="1" applyAlignment="1">
      <alignment horizontal="left" indent="3"/>
    </xf>
    <xf numFmtId="0" fontId="4" fillId="0" borderId="0" xfId="0" applyFont="1" applyAlignment="1">
      <alignment horizontal="left"/>
    </xf>
    <xf numFmtId="0" fontId="4" fillId="0" borderId="0" xfId="6" applyAlignment="1">
      <alignment horizontal="left" indent="4"/>
    </xf>
    <xf numFmtId="44" fontId="0" fillId="0" borderId="0" xfId="0" applyNumberFormat="1"/>
    <xf numFmtId="0" fontId="4" fillId="0" borderId="0" xfId="0" applyFont="1" applyAlignment="1">
      <alignment horizontal="right"/>
    </xf>
    <xf numFmtId="0" fontId="4" fillId="3" borderId="0" xfId="0" applyFont="1" applyFill="1" applyAlignment="1">
      <alignment horizontal="left" indent="1"/>
    </xf>
    <xf numFmtId="0" fontId="9" fillId="0" borderId="0" xfId="0" applyFont="1" applyAlignment="1">
      <alignment horizontal="center"/>
    </xf>
    <xf numFmtId="44" fontId="4" fillId="0" borderId="0" xfId="1" applyFont="1" applyBorder="1"/>
    <xf numFmtId="4" fontId="4" fillId="0" borderId="0" xfId="0" applyNumberFormat="1" applyFont="1" applyAlignment="1">
      <alignment horizontal="left"/>
    </xf>
    <xf numFmtId="44" fontId="4" fillId="0" borderId="0" xfId="1" applyFont="1" applyAlignment="1">
      <alignment horizontal="right"/>
    </xf>
    <xf numFmtId="44" fontId="4" fillId="0" borderId="0" xfId="1" applyFont="1" applyBorder="1" applyAlignment="1"/>
    <xf numFmtId="0" fontId="4" fillId="35" borderId="0" xfId="0" applyFont="1" applyFill="1"/>
    <xf numFmtId="0" fontId="4" fillId="35" borderId="0" xfId="0" quotePrefix="1" applyFont="1" applyFill="1" applyAlignment="1">
      <alignment horizontal="right"/>
    </xf>
    <xf numFmtId="0" fontId="4" fillId="35" borderId="0" xfId="0" applyFont="1" applyFill="1" applyAlignment="1">
      <alignment horizontal="left" indent="1"/>
    </xf>
    <xf numFmtId="44" fontId="4" fillId="35" borderId="0" xfId="1" applyFont="1" applyFill="1" applyAlignment="1"/>
    <xf numFmtId="1" fontId="4" fillId="35" borderId="0" xfId="0" applyNumberFormat="1" applyFont="1" applyFill="1"/>
    <xf numFmtId="44" fontId="4" fillId="35" borderId="0" xfId="1" applyFont="1" applyFill="1"/>
    <xf numFmtId="0" fontId="4" fillId="0" borderId="0" xfId="0" applyFont="1" applyAlignment="1">
      <alignment horizontal="left" indent="2"/>
    </xf>
    <xf numFmtId="0" fontId="4" fillId="0" borderId="0" xfId="177" applyAlignment="1">
      <alignment horizontal="left" indent="1"/>
    </xf>
    <xf numFmtId="165" fontId="4" fillId="0" borderId="0" xfId="177" applyNumberFormat="1" applyAlignment="1">
      <alignment horizontal="left" indent="1"/>
    </xf>
    <xf numFmtId="1" fontId="4" fillId="0" borderId="0" xfId="177" applyNumberFormat="1" applyAlignment="1">
      <alignment horizontal="left" indent="1"/>
    </xf>
    <xf numFmtId="44" fontId="4" fillId="0" borderId="0" xfId="1" applyFont="1" applyAlignment="1">
      <alignment horizontal="left" indent="1"/>
    </xf>
    <xf numFmtId="0" fontId="4" fillId="0" borderId="0" xfId="6"/>
    <xf numFmtId="0" fontId="4" fillId="0" borderId="0" xfId="6" applyAlignment="1">
      <alignment horizontal="right"/>
    </xf>
    <xf numFmtId="0" fontId="4" fillId="0" borderId="0" xfId="177" applyAlignment="1">
      <alignment horizontal="left" indent="3"/>
    </xf>
    <xf numFmtId="165" fontId="4" fillId="0" borderId="0" xfId="177" applyNumberFormat="1"/>
    <xf numFmtId="1" fontId="4" fillId="0" borderId="0" xfId="177" applyNumberFormat="1"/>
    <xf numFmtId="0" fontId="4" fillId="0" borderId="0" xfId="177" applyAlignment="1">
      <alignment horizontal="left" indent="5"/>
    </xf>
    <xf numFmtId="44" fontId="4" fillId="0" borderId="0" xfId="1" applyFont="1" applyFill="1" applyBorder="1" applyAlignment="1"/>
    <xf numFmtId="1" fontId="4" fillId="0" borderId="0" xfId="6" applyNumberFormat="1"/>
    <xf numFmtId="0" fontId="4" fillId="35" borderId="0" xfId="0" applyFont="1" applyFill="1" applyAlignment="1">
      <alignment horizontal="right"/>
    </xf>
    <xf numFmtId="165" fontId="4" fillId="35" borderId="0" xfId="0" applyNumberFormat="1" applyFont="1" applyFill="1"/>
    <xf numFmtId="44" fontId="4" fillId="35" borderId="0" xfId="1" applyFont="1" applyFill="1" applyBorder="1" applyAlignment="1"/>
    <xf numFmtId="165" fontId="4" fillId="0" borderId="0" xfId="6" applyNumberFormat="1"/>
    <xf numFmtId="179" fontId="7" fillId="0" borderId="0" xfId="0" applyNumberFormat="1" applyFont="1" applyAlignment="1">
      <alignment horizontal="center"/>
    </xf>
    <xf numFmtId="179" fontId="6" fillId="0" borderId="0" xfId="0" applyNumberFormat="1" applyFont="1" applyAlignment="1">
      <alignment horizontal="center"/>
    </xf>
    <xf numFmtId="179" fontId="9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79" fontId="4" fillId="0" borderId="0" xfId="6" applyNumberFormat="1" applyAlignment="1">
      <alignment horizontal="center"/>
    </xf>
    <xf numFmtId="179" fontId="4" fillId="35" borderId="0" xfId="0" applyNumberFormat="1" applyFont="1" applyFill="1" applyAlignment="1">
      <alignment horizontal="center"/>
    </xf>
    <xf numFmtId="179" fontId="66" fillId="43" borderId="0" xfId="0" applyNumberFormat="1" applyFont="1" applyFill="1" applyAlignment="1">
      <alignment horizontal="center"/>
    </xf>
    <xf numFmtId="179" fontId="4" fillId="0" borderId="0" xfId="177" applyNumberFormat="1" applyAlignment="1">
      <alignment horizontal="center"/>
    </xf>
    <xf numFmtId="0" fontId="4" fillId="0" borderId="0" xfId="6" applyAlignment="1">
      <alignment horizontal="left"/>
    </xf>
    <xf numFmtId="165" fontId="7" fillId="0" borderId="0" xfId="1" applyNumberFormat="1" applyFont="1" applyAlignment="1"/>
    <xf numFmtId="165" fontId="6" fillId="0" borderId="0" xfId="1" applyNumberFormat="1" applyFont="1" applyAlignment="1"/>
    <xf numFmtId="165" fontId="9" fillId="0" borderId="0" xfId="1" applyNumberFormat="1" applyFont="1" applyAlignment="1"/>
    <xf numFmtId="165" fontId="4" fillId="0" borderId="0" xfId="1" applyNumberFormat="1" applyFont="1" applyAlignment="1"/>
    <xf numFmtId="165" fontId="4" fillId="0" borderId="0" xfId="1" applyNumberFormat="1" applyFont="1" applyFill="1" applyAlignment="1"/>
    <xf numFmtId="165" fontId="4" fillId="0" borderId="0" xfId="1" applyNumberFormat="1" applyFont="1" applyBorder="1" applyAlignment="1"/>
    <xf numFmtId="165" fontId="4" fillId="35" borderId="0" xfId="1" applyNumberFormat="1" applyFont="1" applyFill="1" applyAlignment="1"/>
    <xf numFmtId="165" fontId="66" fillId="43" borderId="0" xfId="1" applyNumberFormat="1" applyFont="1" applyFill="1" applyAlignment="1"/>
    <xf numFmtId="165" fontId="4" fillId="0" borderId="0" xfId="1" applyNumberFormat="1" applyFont="1"/>
    <xf numFmtId="165" fontId="4" fillId="0" borderId="0" xfId="1" applyNumberFormat="1" applyFont="1" applyFill="1"/>
    <xf numFmtId="44" fontId="6" fillId="0" borderId="0" xfId="1" applyFont="1" applyBorder="1"/>
    <xf numFmtId="0" fontId="4" fillId="0" borderId="0" xfId="6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79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/>
    <xf numFmtId="1" fontId="4" fillId="0" borderId="0" xfId="0" applyNumberFormat="1" applyFont="1" applyFill="1"/>
    <xf numFmtId="0" fontId="0" fillId="0" borderId="0" xfId="0" applyFill="1"/>
    <xf numFmtId="0" fontId="4" fillId="0" borderId="0" xfId="0" applyFont="1" applyFill="1" applyAlignment="1">
      <alignment horizontal="left"/>
    </xf>
    <xf numFmtId="0" fontId="4" fillId="35" borderId="0" xfId="0" applyFont="1" applyFill="1" applyAlignment="1">
      <alignment horizontal="left"/>
    </xf>
    <xf numFmtId="0" fontId="0" fillId="0" borderId="0" xfId="0" applyAlignment="1">
      <alignment horizontal="left" vertical="center" indent="3"/>
    </xf>
    <xf numFmtId="179" fontId="0" fillId="0" borderId="0" xfId="0" applyNumberFormat="1" applyAlignment="1">
      <alignment horizontal="center"/>
    </xf>
    <xf numFmtId="165" fontId="0" fillId="0" borderId="0" xfId="1" applyNumberFormat="1" applyFont="1"/>
    <xf numFmtId="0" fontId="0" fillId="0" borderId="0" xfId="0" applyBorder="1" applyAlignment="1">
      <alignment horizontal="left" vertical="center" indent="3"/>
    </xf>
    <xf numFmtId="165" fontId="6" fillId="0" borderId="0" xfId="1" applyNumberFormat="1" applyFont="1"/>
    <xf numFmtId="165" fontId="0" fillId="0" borderId="0" xfId="1" applyNumberFormat="1" applyFont="1" applyBorder="1"/>
    <xf numFmtId="179" fontId="0" fillId="0" borderId="0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quotePrefix="1" applyFont="1" applyFill="1" applyAlignment="1">
      <alignment horizontal="right"/>
    </xf>
    <xf numFmtId="44" fontId="6" fillId="44" borderId="0" xfId="1" applyFont="1" applyFill="1"/>
    <xf numFmtId="0" fontId="6" fillId="44" borderId="0" xfId="0" applyFont="1" applyFill="1"/>
    <xf numFmtId="0" fontId="6" fillId="44" borderId="0" xfId="0" quotePrefix="1" applyFont="1" applyFill="1" applyAlignment="1">
      <alignment horizontal="right"/>
    </xf>
    <xf numFmtId="0" fontId="6" fillId="44" borderId="0" xfId="0" applyFont="1" applyFill="1" applyAlignment="1">
      <alignment horizontal="left"/>
    </xf>
    <xf numFmtId="179" fontId="6" fillId="44" borderId="0" xfId="0" applyNumberFormat="1" applyFont="1" applyFill="1" applyAlignment="1">
      <alignment horizontal="center"/>
    </xf>
    <xf numFmtId="165" fontId="6" fillId="44" borderId="0" xfId="0" applyNumberFormat="1" applyFont="1" applyFill="1"/>
    <xf numFmtId="1" fontId="6" fillId="44" borderId="0" xfId="0" applyNumberFormat="1" applyFont="1" applyFill="1"/>
    <xf numFmtId="44" fontId="6" fillId="44" borderId="0" xfId="1" applyFont="1" applyFill="1" applyAlignment="1"/>
    <xf numFmtId="165" fontId="6" fillId="44" borderId="0" xfId="1" applyNumberFormat="1" applyFont="1" applyFill="1" applyAlignment="1"/>
  </cellXfs>
  <cellStyles count="424">
    <cellStyle name="%" xfId="62" xr:uid="{00000000-0005-0000-0000-000000000000}"/>
    <cellStyle name="_Black Box_ Ft.Sill Optical _05-23-07" xfId="63" xr:uid="{00000000-0005-0000-0000-000001000000}"/>
    <cellStyle name="_Black Box_Managed Services GF5300 for set duration" xfId="64" xr:uid="{00000000-0005-0000-0000-000002000000}"/>
    <cellStyle name="_Coversheet" xfId="65" xr:uid="{00000000-0005-0000-0000-000003000000}"/>
    <cellStyle name="_Database Upload Template (draft)" xfId="66" xr:uid="{00000000-0005-0000-0000-000004000000}"/>
    <cellStyle name="_Dobbins AFB OM3500 GF6300 Maint 082407" xfId="67" xr:uid="{00000000-0005-0000-0000-000005000000}"/>
    <cellStyle name="_DoE Las Vegas Verizon Optical - return and replace quote" xfId="68" xr:uid="{00000000-0005-0000-0000-000006000000}"/>
    <cellStyle name="_ePlus DKO Alteon Maintenance Quote" xfId="69" xr:uid="{00000000-0005-0000-0000-000007000000}"/>
    <cellStyle name="_ES-SV-PT" xfId="70" xr:uid="{00000000-0005-0000-0000-000008000000}"/>
    <cellStyle name="_FD30067 Dobbins OM3500 9-4-07 (post site survey) option 1-SalesCopy1" xfId="71" xr:uid="{00000000-0005-0000-0000-000009000000}"/>
    <cellStyle name="_FD30067 Dobbins OM3500 9-4-07 (post site survey) option 1-SalesCopy4" xfId="72" xr:uid="{00000000-0005-0000-0000-00000A000000}"/>
    <cellStyle name="_FD30067 Dobbins OM3500 9-4-07 (post site survey) option 1-SalesCopy5" xfId="73" xr:uid="{00000000-0005-0000-0000-00000B000000}"/>
    <cellStyle name="_FD30067 Dobbins OM3500 9-4-07 (post site survey) option 2 rev2-SalesCopy3" xfId="74" xr:uid="{00000000-0005-0000-0000-00000C000000}"/>
    <cellStyle name="_FD30067 Dobbins OM3500 9-4-07 (post site survey) option 2-SalesCopy1" xfId="75" xr:uid="{00000000-0005-0000-0000-00000D000000}"/>
    <cellStyle name="_FD30067 Dobbins OM3500 9-4-07 (post site survey) option 2-SalesCopy2" xfId="76" xr:uid="{00000000-0005-0000-0000-00000E000000}"/>
    <cellStyle name="_FD30067 Dobbins OM3500 9-4-07 (post site survey) option 2-SalesCopy4" xfId="77" xr:uid="{00000000-0005-0000-0000-00000F000000}"/>
    <cellStyle name="_FD30067-Services-SalesCopy1" xfId="78" xr:uid="{00000000-0005-0000-0000-000010000000}"/>
    <cellStyle name="_FD60020 DOE LV OM5200 Services-SalesCopy1" xfId="79" xr:uid="{00000000-0005-0000-0000-000011000000}"/>
    <cellStyle name="_FD60020 OM3500 Linerate Upgrade-SalesCopy1" xfId="80" xr:uid="{00000000-0005-0000-0000-000012000000}"/>
    <cellStyle name="_FD70048_VZ_Ft.Lee_OM3500 Option1_ E-I Services_-7-24-07cc" xfId="81" xr:uid="{00000000-0005-0000-0000-000013000000}"/>
    <cellStyle name="_FD70048_VZ_Ft.Lee_OM3500 Option2_ E-I Services_-7-24-07cc" xfId="82" xr:uid="{00000000-0005-0000-0000-000014000000}"/>
    <cellStyle name="_FD80001 AREMOD GD OM5200 1-11" xfId="83" xr:uid="{00000000-0005-0000-0000-000015000000}"/>
    <cellStyle name="_Fort Sam Houston maintenance quote - GSA" xfId="84" xr:uid="{00000000-0005-0000-0000-000016000000}"/>
    <cellStyle name="_Ft. Sam Houston Medcom 11-6" xfId="85" xr:uid="{00000000-0005-0000-0000-000017000000}"/>
    <cellStyle name="_Ft. Sam Houston Medcom 11-6_Sheet1" xfId="86" xr:uid="{00000000-0005-0000-0000-000018000000}"/>
    <cellStyle name="_GRSD Inventory - Enterprise by Loc Q209 (8)" xfId="87" xr:uid="{00000000-0005-0000-0000-000019000000}"/>
    <cellStyle name="_GRSD Inventory Database Q309 v1" xfId="88" xr:uid="{00000000-0005-0000-0000-00001A000000}"/>
    <cellStyle name="_GRSD Q309-2 Global Excess" xfId="89" xr:uid="{00000000-0005-0000-0000-00001B000000}"/>
    <cellStyle name="_M44009 Fidelity ABC option OM5200 12-05-07-SalesCopy2" xfId="90" xr:uid="{00000000-0005-0000-0000-00001C000000}"/>
    <cellStyle name="_Offutt Bld Ronco Bldg. 185 9-5" xfId="91" xr:uid="{00000000-0005-0000-0000-00001D000000}"/>
    <cellStyle name="_PM QuoteBuilder v1.0" xfId="406" xr:uid="{00000000-0005-0000-0000-00001E000000}"/>
    <cellStyle name="_Pricing Summary Sheet" xfId="92" xr:uid="{00000000-0005-0000-0000-00001F000000}"/>
    <cellStyle name="_Pricing Summary Sheet_Sheet1" xfId="93" xr:uid="{00000000-0005-0000-0000-000020000000}"/>
    <cellStyle name="_quick labor quote Calculator-Mildenhall Optical" xfId="94" xr:uid="{00000000-0005-0000-0000-000021000000}"/>
    <cellStyle name="_QuoteBuilder CS-v2.9" xfId="407" xr:uid="{00000000-0005-0000-0000-000022000000}"/>
    <cellStyle name="_Sheet1" xfId="95" xr:uid="{00000000-0005-0000-0000-000023000000}"/>
    <cellStyle name="_TIMPO Portsmouth" xfId="96" xr:uid="{00000000-0005-0000-0000-000024000000}"/>
    <cellStyle name="=C:\WINDOWS\SYSTEM32\COMMAND.COM" xfId="97" xr:uid="{00000000-0005-0000-0000-000025000000}"/>
    <cellStyle name="=C:\WINNT35\SYSTEM32\COMMAND.COM" xfId="98" xr:uid="{00000000-0005-0000-0000-000026000000}"/>
    <cellStyle name="•W_laroux" xfId="99" xr:uid="{00000000-0005-0000-0000-000027000000}"/>
    <cellStyle name="0,0_x000d__x000a_NA_x000d__x000a_" xfId="100" xr:uid="{00000000-0005-0000-0000-000028000000}"/>
    <cellStyle name="0000" xfId="101" xr:uid="{00000000-0005-0000-0000-000029000000}"/>
    <cellStyle name="000000" xfId="102" xr:uid="{00000000-0005-0000-0000-00002A000000}"/>
    <cellStyle name="20% - Accent1" xfId="29" builtinId="30" customBuiltin="1"/>
    <cellStyle name="20% - Accent1 2" xfId="412" xr:uid="{00000000-0005-0000-0000-00002C000000}"/>
    <cellStyle name="20% - Accent2" xfId="33" builtinId="34" customBuiltin="1"/>
    <cellStyle name="20% - Accent2 2" xfId="414" xr:uid="{00000000-0005-0000-0000-00002E000000}"/>
    <cellStyle name="20% - Accent3" xfId="37" builtinId="38" customBuiltin="1"/>
    <cellStyle name="20% - Accent3 2" xfId="416" xr:uid="{00000000-0005-0000-0000-000030000000}"/>
    <cellStyle name="20% - Accent4" xfId="41" builtinId="42" customBuiltin="1"/>
    <cellStyle name="20% - Accent4 2" xfId="418" xr:uid="{00000000-0005-0000-0000-000032000000}"/>
    <cellStyle name="20% - Accent5" xfId="45" builtinId="46" customBuiltin="1"/>
    <cellStyle name="20% - Accent5 2" xfId="420" xr:uid="{00000000-0005-0000-0000-000034000000}"/>
    <cellStyle name="20% - Accent6" xfId="49" builtinId="50" customBuiltin="1"/>
    <cellStyle name="20% - Accent6 2" xfId="422" xr:uid="{00000000-0005-0000-0000-000036000000}"/>
    <cellStyle name="40% - Accent1" xfId="30" builtinId="31" customBuiltin="1"/>
    <cellStyle name="40% - Accent1 2" xfId="413" xr:uid="{00000000-0005-0000-0000-000038000000}"/>
    <cellStyle name="40% - Accent2" xfId="34" builtinId="35" customBuiltin="1"/>
    <cellStyle name="40% - Accent2 2" xfId="415" xr:uid="{00000000-0005-0000-0000-00003A000000}"/>
    <cellStyle name="40% - Accent3" xfId="38" builtinId="39" customBuiltin="1"/>
    <cellStyle name="40% - Accent3 2" xfId="417" xr:uid="{00000000-0005-0000-0000-00003C000000}"/>
    <cellStyle name="40% - Accent4" xfId="42" builtinId="43" customBuiltin="1"/>
    <cellStyle name="40% - Accent4 2" xfId="419" xr:uid="{00000000-0005-0000-0000-00003E000000}"/>
    <cellStyle name="40% - Accent5" xfId="46" builtinId="47" customBuiltin="1"/>
    <cellStyle name="40% - Accent5 2" xfId="421" xr:uid="{00000000-0005-0000-0000-000040000000}"/>
    <cellStyle name="40% - Accent6" xfId="50" builtinId="51" customBuiltin="1"/>
    <cellStyle name="40% - Accent6 2" xfId="423" xr:uid="{00000000-0005-0000-0000-000042000000}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ccount Type" xfId="103" xr:uid="{00000000-0005-0000-0000-00004F000000}"/>
    <cellStyle name="args.style" xfId="104" xr:uid="{00000000-0005-0000-0000-000050000000}"/>
    <cellStyle name="Availibility" xfId="105" xr:uid="{00000000-0005-0000-0000-000051000000}"/>
    <cellStyle name="Bad" xfId="18" builtinId="27" customBuiltin="1"/>
    <cellStyle name="blank" xfId="106" xr:uid="{00000000-0005-0000-0000-000053000000}"/>
    <cellStyle name="Calc Currency (0)" xfId="107" xr:uid="{00000000-0005-0000-0000-000054000000}"/>
    <cellStyle name="Calc Currency (2)" xfId="108" xr:uid="{00000000-0005-0000-0000-000055000000}"/>
    <cellStyle name="Calc Percent (0)" xfId="109" xr:uid="{00000000-0005-0000-0000-000056000000}"/>
    <cellStyle name="Calc Percent (1)" xfId="110" xr:uid="{00000000-0005-0000-0000-000057000000}"/>
    <cellStyle name="Calc Percent (2)" xfId="111" xr:uid="{00000000-0005-0000-0000-000058000000}"/>
    <cellStyle name="Calc Units (0)" xfId="112" xr:uid="{00000000-0005-0000-0000-000059000000}"/>
    <cellStyle name="Calc Units (1)" xfId="113" xr:uid="{00000000-0005-0000-0000-00005A000000}"/>
    <cellStyle name="Calc Units (2)" xfId="114" xr:uid="{00000000-0005-0000-0000-00005B000000}"/>
    <cellStyle name="Calculation" xfId="22" builtinId="22" customBuiltin="1"/>
    <cellStyle name="category" xfId="115" xr:uid="{00000000-0005-0000-0000-00005D000000}"/>
    <cellStyle name="Check Cell" xfId="24" builtinId="23" customBuiltin="1"/>
    <cellStyle name="Comma [00]" xfId="116" xr:uid="{00000000-0005-0000-0000-00005F000000}"/>
    <cellStyle name="Comma 2" xfId="3" xr:uid="{00000000-0005-0000-0000-000060000000}"/>
    <cellStyle name="Comma 2 2" xfId="118" xr:uid="{00000000-0005-0000-0000-000061000000}"/>
    <cellStyle name="Comma 2 3" xfId="119" xr:uid="{00000000-0005-0000-0000-000062000000}"/>
    <cellStyle name="Comma 2 4" xfId="120" xr:uid="{00000000-0005-0000-0000-000063000000}"/>
    <cellStyle name="Comma 2 5" xfId="121" xr:uid="{00000000-0005-0000-0000-000064000000}"/>
    <cellStyle name="Comma 2 6" xfId="117" xr:uid="{00000000-0005-0000-0000-000065000000}"/>
    <cellStyle name="Comma 3" xfId="7" xr:uid="{00000000-0005-0000-0000-000066000000}"/>
    <cellStyle name="Comma 3 2" xfId="122" xr:uid="{00000000-0005-0000-0000-000067000000}"/>
    <cellStyle name="Comma 3 3" xfId="123" xr:uid="{00000000-0005-0000-0000-000068000000}"/>
    <cellStyle name="Comma 3 4" xfId="124" xr:uid="{00000000-0005-0000-0000-000069000000}"/>
    <cellStyle name="Comma 3 5" xfId="125" xr:uid="{00000000-0005-0000-0000-00006A000000}"/>
    <cellStyle name="Comma 4" xfId="10" xr:uid="{00000000-0005-0000-0000-00006B000000}"/>
    <cellStyle name="Comma 4 2" xfId="405" xr:uid="{00000000-0005-0000-0000-00006C000000}"/>
    <cellStyle name="Comma 5" xfId="56" xr:uid="{00000000-0005-0000-0000-00006D000000}"/>
    <cellStyle name="Comma 6" xfId="410" xr:uid="{00000000-0005-0000-0000-00006E000000}"/>
    <cellStyle name="Comma0" xfId="126" xr:uid="{00000000-0005-0000-0000-00006F000000}"/>
    <cellStyle name="Copied" xfId="127" xr:uid="{00000000-0005-0000-0000-000070000000}"/>
    <cellStyle name="Currency" xfId="1" builtinId="4"/>
    <cellStyle name="Currency [00]" xfId="128" xr:uid="{00000000-0005-0000-0000-000072000000}"/>
    <cellStyle name="Currency 2" xfId="4" xr:uid="{00000000-0005-0000-0000-000073000000}"/>
    <cellStyle name="Currency 2 2" xfId="59" xr:uid="{00000000-0005-0000-0000-000074000000}"/>
    <cellStyle name="Currency 3" xfId="8" xr:uid="{00000000-0005-0000-0000-000075000000}"/>
    <cellStyle name="Currency 4" xfId="9" xr:uid="{00000000-0005-0000-0000-000076000000}"/>
    <cellStyle name="Currency 5" xfId="57" xr:uid="{00000000-0005-0000-0000-000077000000}"/>
    <cellStyle name="Currency 6" xfId="53" xr:uid="{00000000-0005-0000-0000-000078000000}"/>
    <cellStyle name="Currency0" xfId="129" xr:uid="{00000000-0005-0000-0000-000079000000}"/>
    <cellStyle name="Date" xfId="130" xr:uid="{00000000-0005-0000-0000-00007A000000}"/>
    <cellStyle name="Date Short" xfId="131" xr:uid="{00000000-0005-0000-0000-00007B000000}"/>
    <cellStyle name="Dezimal [0]_Compiling Utility Macros" xfId="132" xr:uid="{00000000-0005-0000-0000-00007C000000}"/>
    <cellStyle name="Dezimal_Compiling Utility Macros" xfId="133" xr:uid="{00000000-0005-0000-0000-00007D000000}"/>
    <cellStyle name="Enter Currency (0)" xfId="134" xr:uid="{00000000-0005-0000-0000-00007E000000}"/>
    <cellStyle name="Enter Currency (2)" xfId="135" xr:uid="{00000000-0005-0000-0000-00007F000000}"/>
    <cellStyle name="Enter Units (0)" xfId="136" xr:uid="{00000000-0005-0000-0000-000080000000}"/>
    <cellStyle name="Enter Units (1)" xfId="137" xr:uid="{00000000-0005-0000-0000-000081000000}"/>
    <cellStyle name="Enter Units (2)" xfId="138" xr:uid="{00000000-0005-0000-0000-000082000000}"/>
    <cellStyle name="Entered" xfId="139" xr:uid="{00000000-0005-0000-0000-000083000000}"/>
    <cellStyle name="Entry Type" xfId="140" xr:uid="{00000000-0005-0000-0000-000084000000}"/>
    <cellStyle name="ETA" xfId="141" xr:uid="{00000000-0005-0000-0000-000085000000}"/>
    <cellStyle name="Explanatory Text" xfId="26" builtinId="53" customBuiltin="1"/>
    <cellStyle name="Fixed" xfId="142" xr:uid="{00000000-0005-0000-0000-000087000000}"/>
    <cellStyle name="G10" xfId="143" xr:uid="{00000000-0005-0000-0000-000088000000}"/>
    <cellStyle name="Good" xfId="17" builtinId="26" customBuiltin="1"/>
    <cellStyle name="Grey" xfId="144" xr:uid="{00000000-0005-0000-0000-00008A000000}"/>
    <cellStyle name="HEADER" xfId="145" xr:uid="{00000000-0005-0000-0000-00008B000000}"/>
    <cellStyle name="Header1" xfId="146" xr:uid="{00000000-0005-0000-0000-00008C000000}"/>
    <cellStyle name="Header2" xfId="147" xr:uid="{00000000-0005-0000-0000-00008D000000}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EADINGS" xfId="148" xr:uid="{00000000-0005-0000-0000-000092000000}"/>
    <cellStyle name="HEADINGSTOP" xfId="149" xr:uid="{00000000-0005-0000-0000-000093000000}"/>
    <cellStyle name="Input" xfId="20" builtinId="20" customBuiltin="1"/>
    <cellStyle name="Input [yellow]" xfId="150" xr:uid="{00000000-0005-0000-0000-000095000000}"/>
    <cellStyle name="Komma [0]_RESULTS" xfId="151" xr:uid="{00000000-0005-0000-0000-000096000000}"/>
    <cellStyle name="Komma_RESULTS" xfId="152" xr:uid="{00000000-0005-0000-0000-000097000000}"/>
    <cellStyle name="Leadership Category Title" xfId="153" xr:uid="{00000000-0005-0000-0000-000098000000}"/>
    <cellStyle name="Line#" xfId="154" xr:uid="{00000000-0005-0000-0000-000099000000}"/>
    <cellStyle name="Link Currency (0)" xfId="155" xr:uid="{00000000-0005-0000-0000-00009A000000}"/>
    <cellStyle name="Link Currency (2)" xfId="156" xr:uid="{00000000-0005-0000-0000-00009B000000}"/>
    <cellStyle name="Link Units (0)" xfId="157" xr:uid="{00000000-0005-0000-0000-00009C000000}"/>
    <cellStyle name="Link Units (1)" xfId="158" xr:uid="{00000000-0005-0000-0000-00009D000000}"/>
    <cellStyle name="Link Units (2)" xfId="159" xr:uid="{00000000-0005-0000-0000-00009E000000}"/>
    <cellStyle name="Linked Cell" xfId="23" builtinId="24" customBuiltin="1"/>
    <cellStyle name="Model" xfId="160" xr:uid="{00000000-0005-0000-0000-0000A0000000}"/>
    <cellStyle name="Neutral" xfId="19" builtinId="28" customBuiltin="1"/>
    <cellStyle name="no dec" xfId="161" xr:uid="{00000000-0005-0000-0000-0000A2000000}"/>
    <cellStyle name="Normal" xfId="0" builtinId="0"/>
    <cellStyle name="Normal - Style1" xfId="162" xr:uid="{00000000-0005-0000-0000-0000A4000000}"/>
    <cellStyle name="Normal 100" xfId="163" xr:uid="{00000000-0005-0000-0000-0000A5000000}"/>
    <cellStyle name="Normal 101" xfId="164" xr:uid="{00000000-0005-0000-0000-0000A6000000}"/>
    <cellStyle name="Normal 102" xfId="165" xr:uid="{00000000-0005-0000-0000-0000A7000000}"/>
    <cellStyle name="Normal 103" xfId="166" xr:uid="{00000000-0005-0000-0000-0000A8000000}"/>
    <cellStyle name="Normal 104" xfId="167" xr:uid="{00000000-0005-0000-0000-0000A9000000}"/>
    <cellStyle name="Normal 105" xfId="168" xr:uid="{00000000-0005-0000-0000-0000AA000000}"/>
    <cellStyle name="Normal 108" xfId="169" xr:uid="{00000000-0005-0000-0000-0000AB000000}"/>
    <cellStyle name="Normal 109" xfId="170" xr:uid="{00000000-0005-0000-0000-0000AC000000}"/>
    <cellStyle name="Normal 111" xfId="171" xr:uid="{00000000-0005-0000-0000-0000AD000000}"/>
    <cellStyle name="Normal 117" xfId="172" xr:uid="{00000000-0005-0000-0000-0000AE000000}"/>
    <cellStyle name="Normal 118" xfId="173" xr:uid="{00000000-0005-0000-0000-0000AF000000}"/>
    <cellStyle name="Normal 120" xfId="174" xr:uid="{00000000-0005-0000-0000-0000B0000000}"/>
    <cellStyle name="Normal 121" xfId="175" xr:uid="{00000000-0005-0000-0000-0000B1000000}"/>
    <cellStyle name="Normal 2" xfId="2" xr:uid="{00000000-0005-0000-0000-0000B2000000}"/>
    <cellStyle name="Normal 2 10" xfId="177" xr:uid="{00000000-0005-0000-0000-0000B3000000}"/>
    <cellStyle name="Normal 2 100" xfId="178" xr:uid="{00000000-0005-0000-0000-0000B4000000}"/>
    <cellStyle name="Normal 2 101" xfId="179" xr:uid="{00000000-0005-0000-0000-0000B5000000}"/>
    <cellStyle name="Normal 2 102" xfId="180" xr:uid="{00000000-0005-0000-0000-0000B6000000}"/>
    <cellStyle name="Normal 2 103" xfId="181" xr:uid="{00000000-0005-0000-0000-0000B7000000}"/>
    <cellStyle name="Normal 2 104" xfId="182" xr:uid="{00000000-0005-0000-0000-0000B8000000}"/>
    <cellStyle name="Normal 2 105" xfId="183" xr:uid="{00000000-0005-0000-0000-0000B9000000}"/>
    <cellStyle name="Normal 2 106" xfId="184" xr:uid="{00000000-0005-0000-0000-0000BA000000}"/>
    <cellStyle name="Normal 2 107" xfId="185" xr:uid="{00000000-0005-0000-0000-0000BB000000}"/>
    <cellStyle name="Normal 2 108" xfId="186" xr:uid="{00000000-0005-0000-0000-0000BC000000}"/>
    <cellStyle name="Normal 2 109" xfId="187" xr:uid="{00000000-0005-0000-0000-0000BD000000}"/>
    <cellStyle name="Normal 2 11" xfId="188" xr:uid="{00000000-0005-0000-0000-0000BE000000}"/>
    <cellStyle name="Normal 2 110" xfId="189" xr:uid="{00000000-0005-0000-0000-0000BF000000}"/>
    <cellStyle name="Normal 2 111" xfId="190" xr:uid="{00000000-0005-0000-0000-0000C0000000}"/>
    <cellStyle name="Normal 2 112" xfId="191" xr:uid="{00000000-0005-0000-0000-0000C1000000}"/>
    <cellStyle name="Normal 2 113" xfId="192" xr:uid="{00000000-0005-0000-0000-0000C2000000}"/>
    <cellStyle name="Normal 2 114" xfId="193" xr:uid="{00000000-0005-0000-0000-0000C3000000}"/>
    <cellStyle name="Normal 2 115" xfId="194" xr:uid="{00000000-0005-0000-0000-0000C4000000}"/>
    <cellStyle name="Normal 2 116" xfId="195" xr:uid="{00000000-0005-0000-0000-0000C5000000}"/>
    <cellStyle name="Normal 2 117" xfId="196" xr:uid="{00000000-0005-0000-0000-0000C6000000}"/>
    <cellStyle name="Normal 2 118" xfId="197" xr:uid="{00000000-0005-0000-0000-0000C7000000}"/>
    <cellStyle name="Normal 2 119" xfId="198" xr:uid="{00000000-0005-0000-0000-0000C8000000}"/>
    <cellStyle name="Normal 2 12" xfId="199" xr:uid="{00000000-0005-0000-0000-0000C9000000}"/>
    <cellStyle name="Normal 2 120" xfId="200" xr:uid="{00000000-0005-0000-0000-0000CA000000}"/>
    <cellStyle name="Normal 2 121" xfId="201" xr:uid="{00000000-0005-0000-0000-0000CB000000}"/>
    <cellStyle name="Normal 2 122" xfId="202" xr:uid="{00000000-0005-0000-0000-0000CC000000}"/>
    <cellStyle name="Normal 2 123" xfId="203" xr:uid="{00000000-0005-0000-0000-0000CD000000}"/>
    <cellStyle name="Normal 2 124" xfId="204" xr:uid="{00000000-0005-0000-0000-0000CE000000}"/>
    <cellStyle name="Normal 2 125" xfId="205" xr:uid="{00000000-0005-0000-0000-0000CF000000}"/>
    <cellStyle name="Normal 2 126" xfId="206" xr:uid="{00000000-0005-0000-0000-0000D0000000}"/>
    <cellStyle name="Normal 2 127" xfId="207" xr:uid="{00000000-0005-0000-0000-0000D1000000}"/>
    <cellStyle name="Normal 2 128" xfId="208" xr:uid="{00000000-0005-0000-0000-0000D2000000}"/>
    <cellStyle name="Normal 2 129" xfId="209" xr:uid="{00000000-0005-0000-0000-0000D3000000}"/>
    <cellStyle name="Normal 2 13" xfId="210" xr:uid="{00000000-0005-0000-0000-0000D4000000}"/>
    <cellStyle name="Normal 2 130" xfId="176" xr:uid="{00000000-0005-0000-0000-0000D5000000}"/>
    <cellStyle name="Normal 2 14" xfId="211" xr:uid="{00000000-0005-0000-0000-0000D6000000}"/>
    <cellStyle name="Normal 2 15" xfId="212" xr:uid="{00000000-0005-0000-0000-0000D7000000}"/>
    <cellStyle name="Normal 2 16" xfId="213" xr:uid="{00000000-0005-0000-0000-0000D8000000}"/>
    <cellStyle name="Normal 2 17" xfId="214" xr:uid="{00000000-0005-0000-0000-0000D9000000}"/>
    <cellStyle name="Normal 2 18" xfId="215" xr:uid="{00000000-0005-0000-0000-0000DA000000}"/>
    <cellStyle name="Normal 2 19" xfId="216" xr:uid="{00000000-0005-0000-0000-0000DB000000}"/>
    <cellStyle name="Normal 2 2" xfId="217" xr:uid="{00000000-0005-0000-0000-0000DC000000}"/>
    <cellStyle name="Normal 2 2 2" xfId="218" xr:uid="{00000000-0005-0000-0000-0000DD000000}"/>
    <cellStyle name="Normal 2 2 3" xfId="219" xr:uid="{00000000-0005-0000-0000-0000DE000000}"/>
    <cellStyle name="Normal 2 2 4" xfId="220" xr:uid="{00000000-0005-0000-0000-0000DF000000}"/>
    <cellStyle name="Normal 2 2 5" xfId="221" xr:uid="{00000000-0005-0000-0000-0000E0000000}"/>
    <cellStyle name="Normal 2 20" xfId="222" xr:uid="{00000000-0005-0000-0000-0000E1000000}"/>
    <cellStyle name="Normal 2 21" xfId="223" xr:uid="{00000000-0005-0000-0000-0000E2000000}"/>
    <cellStyle name="Normal 2 22" xfId="224" xr:uid="{00000000-0005-0000-0000-0000E3000000}"/>
    <cellStyle name="Normal 2 23" xfId="225" xr:uid="{00000000-0005-0000-0000-0000E4000000}"/>
    <cellStyle name="Normal 2 24" xfId="226" xr:uid="{00000000-0005-0000-0000-0000E5000000}"/>
    <cellStyle name="Normal 2 25" xfId="227" xr:uid="{00000000-0005-0000-0000-0000E6000000}"/>
    <cellStyle name="Normal 2 26" xfId="228" xr:uid="{00000000-0005-0000-0000-0000E7000000}"/>
    <cellStyle name="Normal 2 27" xfId="229" xr:uid="{00000000-0005-0000-0000-0000E8000000}"/>
    <cellStyle name="Normal 2 28" xfId="230" xr:uid="{00000000-0005-0000-0000-0000E9000000}"/>
    <cellStyle name="Normal 2 29" xfId="231" xr:uid="{00000000-0005-0000-0000-0000EA000000}"/>
    <cellStyle name="Normal 2 3" xfId="232" xr:uid="{00000000-0005-0000-0000-0000EB000000}"/>
    <cellStyle name="Normal 2 30" xfId="233" xr:uid="{00000000-0005-0000-0000-0000EC000000}"/>
    <cellStyle name="Normal 2 31" xfId="234" xr:uid="{00000000-0005-0000-0000-0000ED000000}"/>
    <cellStyle name="Normal 2 32" xfId="235" xr:uid="{00000000-0005-0000-0000-0000EE000000}"/>
    <cellStyle name="Normal 2 33" xfId="236" xr:uid="{00000000-0005-0000-0000-0000EF000000}"/>
    <cellStyle name="Normal 2 34" xfId="237" xr:uid="{00000000-0005-0000-0000-0000F0000000}"/>
    <cellStyle name="Normal 2 35" xfId="238" xr:uid="{00000000-0005-0000-0000-0000F1000000}"/>
    <cellStyle name="Normal 2 36" xfId="239" xr:uid="{00000000-0005-0000-0000-0000F2000000}"/>
    <cellStyle name="Normal 2 37" xfId="240" xr:uid="{00000000-0005-0000-0000-0000F3000000}"/>
    <cellStyle name="Normal 2 38" xfId="241" xr:uid="{00000000-0005-0000-0000-0000F4000000}"/>
    <cellStyle name="Normal 2 39" xfId="242" xr:uid="{00000000-0005-0000-0000-0000F5000000}"/>
    <cellStyle name="Normal 2 4" xfId="243" xr:uid="{00000000-0005-0000-0000-0000F6000000}"/>
    <cellStyle name="Normal 2 40" xfId="244" xr:uid="{00000000-0005-0000-0000-0000F7000000}"/>
    <cellStyle name="Normal 2 41" xfId="245" xr:uid="{00000000-0005-0000-0000-0000F8000000}"/>
    <cellStyle name="Normal 2 42" xfId="246" xr:uid="{00000000-0005-0000-0000-0000F9000000}"/>
    <cellStyle name="Normal 2 43" xfId="247" xr:uid="{00000000-0005-0000-0000-0000FA000000}"/>
    <cellStyle name="Normal 2 44" xfId="248" xr:uid="{00000000-0005-0000-0000-0000FB000000}"/>
    <cellStyle name="Normal 2 45" xfId="249" xr:uid="{00000000-0005-0000-0000-0000FC000000}"/>
    <cellStyle name="Normal 2 46" xfId="250" xr:uid="{00000000-0005-0000-0000-0000FD000000}"/>
    <cellStyle name="Normal 2 47" xfId="251" xr:uid="{00000000-0005-0000-0000-0000FE000000}"/>
    <cellStyle name="Normal 2 48" xfId="252" xr:uid="{00000000-0005-0000-0000-0000FF000000}"/>
    <cellStyle name="Normal 2 49" xfId="253" xr:uid="{00000000-0005-0000-0000-000000010000}"/>
    <cellStyle name="Normal 2 5" xfId="254" xr:uid="{00000000-0005-0000-0000-000001010000}"/>
    <cellStyle name="Normal 2 50" xfId="255" xr:uid="{00000000-0005-0000-0000-000002010000}"/>
    <cellStyle name="Normal 2 51" xfId="256" xr:uid="{00000000-0005-0000-0000-000003010000}"/>
    <cellStyle name="Normal 2 52" xfId="257" xr:uid="{00000000-0005-0000-0000-000004010000}"/>
    <cellStyle name="Normal 2 53" xfId="258" xr:uid="{00000000-0005-0000-0000-000005010000}"/>
    <cellStyle name="Normal 2 54" xfId="259" xr:uid="{00000000-0005-0000-0000-000006010000}"/>
    <cellStyle name="Normal 2 55" xfId="260" xr:uid="{00000000-0005-0000-0000-000007010000}"/>
    <cellStyle name="Normal 2 56" xfId="261" xr:uid="{00000000-0005-0000-0000-000008010000}"/>
    <cellStyle name="Normal 2 57" xfId="262" xr:uid="{00000000-0005-0000-0000-000009010000}"/>
    <cellStyle name="Normal 2 58" xfId="263" xr:uid="{00000000-0005-0000-0000-00000A010000}"/>
    <cellStyle name="Normal 2 59" xfId="264" xr:uid="{00000000-0005-0000-0000-00000B010000}"/>
    <cellStyle name="Normal 2 6" xfId="265" xr:uid="{00000000-0005-0000-0000-00000C010000}"/>
    <cellStyle name="Normal 2 60" xfId="266" xr:uid="{00000000-0005-0000-0000-00000D010000}"/>
    <cellStyle name="Normal 2 61" xfId="267" xr:uid="{00000000-0005-0000-0000-00000E010000}"/>
    <cellStyle name="Normal 2 62" xfId="268" xr:uid="{00000000-0005-0000-0000-00000F010000}"/>
    <cellStyle name="Normal 2 63" xfId="269" xr:uid="{00000000-0005-0000-0000-000010010000}"/>
    <cellStyle name="Normal 2 64" xfId="270" xr:uid="{00000000-0005-0000-0000-000011010000}"/>
    <cellStyle name="Normal 2 65" xfId="271" xr:uid="{00000000-0005-0000-0000-000012010000}"/>
    <cellStyle name="Normal 2 66" xfId="272" xr:uid="{00000000-0005-0000-0000-000013010000}"/>
    <cellStyle name="Normal 2 67" xfId="273" xr:uid="{00000000-0005-0000-0000-000014010000}"/>
    <cellStyle name="Normal 2 68" xfId="274" xr:uid="{00000000-0005-0000-0000-000015010000}"/>
    <cellStyle name="Normal 2 69" xfId="275" xr:uid="{00000000-0005-0000-0000-000016010000}"/>
    <cellStyle name="Normal 2 7" xfId="276" xr:uid="{00000000-0005-0000-0000-000017010000}"/>
    <cellStyle name="Normal 2 70" xfId="277" xr:uid="{00000000-0005-0000-0000-000018010000}"/>
    <cellStyle name="Normal 2 71" xfId="278" xr:uid="{00000000-0005-0000-0000-000019010000}"/>
    <cellStyle name="Normal 2 72" xfId="279" xr:uid="{00000000-0005-0000-0000-00001A010000}"/>
    <cellStyle name="Normal 2 73" xfId="280" xr:uid="{00000000-0005-0000-0000-00001B010000}"/>
    <cellStyle name="Normal 2 74" xfId="281" xr:uid="{00000000-0005-0000-0000-00001C010000}"/>
    <cellStyle name="Normal 2 75" xfId="282" xr:uid="{00000000-0005-0000-0000-00001D010000}"/>
    <cellStyle name="Normal 2 76" xfId="283" xr:uid="{00000000-0005-0000-0000-00001E010000}"/>
    <cellStyle name="Normal 2 77" xfId="284" xr:uid="{00000000-0005-0000-0000-00001F010000}"/>
    <cellStyle name="Normal 2 78" xfId="285" xr:uid="{00000000-0005-0000-0000-000020010000}"/>
    <cellStyle name="Normal 2 79" xfId="286" xr:uid="{00000000-0005-0000-0000-000021010000}"/>
    <cellStyle name="Normal 2 8" xfId="287" xr:uid="{00000000-0005-0000-0000-000022010000}"/>
    <cellStyle name="Normal 2 80" xfId="288" xr:uid="{00000000-0005-0000-0000-000023010000}"/>
    <cellStyle name="Normal 2 81" xfId="289" xr:uid="{00000000-0005-0000-0000-000024010000}"/>
    <cellStyle name="Normal 2 82" xfId="290" xr:uid="{00000000-0005-0000-0000-000025010000}"/>
    <cellStyle name="Normal 2 83" xfId="291" xr:uid="{00000000-0005-0000-0000-000026010000}"/>
    <cellStyle name="Normal 2 84" xfId="292" xr:uid="{00000000-0005-0000-0000-000027010000}"/>
    <cellStyle name="Normal 2 85" xfId="293" xr:uid="{00000000-0005-0000-0000-000028010000}"/>
    <cellStyle name="Normal 2 86" xfId="294" xr:uid="{00000000-0005-0000-0000-000029010000}"/>
    <cellStyle name="Normal 2 87" xfId="295" xr:uid="{00000000-0005-0000-0000-00002A010000}"/>
    <cellStyle name="Normal 2 88" xfId="296" xr:uid="{00000000-0005-0000-0000-00002B010000}"/>
    <cellStyle name="Normal 2 89" xfId="297" xr:uid="{00000000-0005-0000-0000-00002C010000}"/>
    <cellStyle name="Normal 2 9" xfId="298" xr:uid="{00000000-0005-0000-0000-00002D010000}"/>
    <cellStyle name="Normal 2 90" xfId="299" xr:uid="{00000000-0005-0000-0000-00002E010000}"/>
    <cellStyle name="Normal 2 91" xfId="300" xr:uid="{00000000-0005-0000-0000-00002F010000}"/>
    <cellStyle name="Normal 2 92" xfId="301" xr:uid="{00000000-0005-0000-0000-000030010000}"/>
    <cellStyle name="Normal 2 93" xfId="302" xr:uid="{00000000-0005-0000-0000-000031010000}"/>
    <cellStyle name="Normal 2 94" xfId="303" xr:uid="{00000000-0005-0000-0000-000032010000}"/>
    <cellStyle name="Normal 2 95" xfId="304" xr:uid="{00000000-0005-0000-0000-000033010000}"/>
    <cellStyle name="Normal 2 96" xfId="305" xr:uid="{00000000-0005-0000-0000-000034010000}"/>
    <cellStyle name="Normal 2 97" xfId="306" xr:uid="{00000000-0005-0000-0000-000035010000}"/>
    <cellStyle name="Normal 2 98" xfId="307" xr:uid="{00000000-0005-0000-0000-000036010000}"/>
    <cellStyle name="Normal 2 99" xfId="308" xr:uid="{00000000-0005-0000-0000-000037010000}"/>
    <cellStyle name="Normal 2_Copy of Warranty RR SLA by Country" xfId="309" xr:uid="{00000000-0005-0000-0000-000038010000}"/>
    <cellStyle name="Normal 3" xfId="6" xr:uid="{00000000-0005-0000-0000-000039010000}"/>
    <cellStyle name="Normal 3 2" xfId="310" xr:uid="{00000000-0005-0000-0000-00003A010000}"/>
    <cellStyle name="Normal 4" xfId="5" xr:uid="{00000000-0005-0000-0000-00003B010000}"/>
    <cellStyle name="Normal 4 2" xfId="58" xr:uid="{00000000-0005-0000-0000-00003C010000}"/>
    <cellStyle name="Normal 4 3" xfId="311" xr:uid="{00000000-0005-0000-0000-00003D010000}"/>
    <cellStyle name="Normal 42" xfId="312" xr:uid="{00000000-0005-0000-0000-00003E010000}"/>
    <cellStyle name="Normal 43" xfId="313" xr:uid="{00000000-0005-0000-0000-00003F010000}"/>
    <cellStyle name="Normal 44" xfId="314" xr:uid="{00000000-0005-0000-0000-000040010000}"/>
    <cellStyle name="Normal 45" xfId="315" xr:uid="{00000000-0005-0000-0000-000041010000}"/>
    <cellStyle name="Normal 46" xfId="316" xr:uid="{00000000-0005-0000-0000-000042010000}"/>
    <cellStyle name="Normal 47" xfId="317" xr:uid="{00000000-0005-0000-0000-000043010000}"/>
    <cellStyle name="Normal 48" xfId="318" xr:uid="{00000000-0005-0000-0000-000044010000}"/>
    <cellStyle name="Normal 49" xfId="319" xr:uid="{00000000-0005-0000-0000-000045010000}"/>
    <cellStyle name="Normal 5" xfId="11" xr:uid="{00000000-0005-0000-0000-000046010000}"/>
    <cellStyle name="Normal 5 2" xfId="320" xr:uid="{00000000-0005-0000-0000-000047010000}"/>
    <cellStyle name="Normal 51" xfId="321" xr:uid="{00000000-0005-0000-0000-000048010000}"/>
    <cellStyle name="Normal 52" xfId="322" xr:uid="{00000000-0005-0000-0000-000049010000}"/>
    <cellStyle name="Normal 53" xfId="323" xr:uid="{00000000-0005-0000-0000-00004A010000}"/>
    <cellStyle name="Normal 54" xfId="324" xr:uid="{00000000-0005-0000-0000-00004B010000}"/>
    <cellStyle name="Normal 55" xfId="325" xr:uid="{00000000-0005-0000-0000-00004C010000}"/>
    <cellStyle name="Normal 56" xfId="326" xr:uid="{00000000-0005-0000-0000-00004D010000}"/>
    <cellStyle name="Normal 57" xfId="327" xr:uid="{00000000-0005-0000-0000-00004E010000}"/>
    <cellStyle name="Normal 59" xfId="328" xr:uid="{00000000-0005-0000-0000-00004F010000}"/>
    <cellStyle name="Normal 6" xfId="55" xr:uid="{00000000-0005-0000-0000-000050010000}"/>
    <cellStyle name="Normal 6 2" xfId="329" xr:uid="{00000000-0005-0000-0000-000051010000}"/>
    <cellStyle name="Normal 61" xfId="330" xr:uid="{00000000-0005-0000-0000-000052010000}"/>
    <cellStyle name="Normal 62" xfId="331" xr:uid="{00000000-0005-0000-0000-000053010000}"/>
    <cellStyle name="Normal 63" xfId="332" xr:uid="{00000000-0005-0000-0000-000054010000}"/>
    <cellStyle name="Normal 65" xfId="333" xr:uid="{00000000-0005-0000-0000-000055010000}"/>
    <cellStyle name="Normal 67" xfId="334" xr:uid="{00000000-0005-0000-0000-000056010000}"/>
    <cellStyle name="Normal 68" xfId="335" xr:uid="{00000000-0005-0000-0000-000057010000}"/>
    <cellStyle name="Normal 7" xfId="52" xr:uid="{00000000-0005-0000-0000-000058010000}"/>
    <cellStyle name="Normal 70" xfId="336" xr:uid="{00000000-0005-0000-0000-000059010000}"/>
    <cellStyle name="Normal 72" xfId="337" xr:uid="{00000000-0005-0000-0000-00005A010000}"/>
    <cellStyle name="Normal 73" xfId="338" xr:uid="{00000000-0005-0000-0000-00005B010000}"/>
    <cellStyle name="Normal 74" xfId="339" xr:uid="{00000000-0005-0000-0000-00005C010000}"/>
    <cellStyle name="Normal 77" xfId="340" xr:uid="{00000000-0005-0000-0000-00005D010000}"/>
    <cellStyle name="Normal 78" xfId="341" xr:uid="{00000000-0005-0000-0000-00005E010000}"/>
    <cellStyle name="Normal 8" xfId="409" xr:uid="{00000000-0005-0000-0000-00005F010000}"/>
    <cellStyle name="Normal 80" xfId="342" xr:uid="{00000000-0005-0000-0000-000060010000}"/>
    <cellStyle name="Normal 83" xfId="343" xr:uid="{00000000-0005-0000-0000-000061010000}"/>
    <cellStyle name="Normal 84" xfId="344" xr:uid="{00000000-0005-0000-0000-000062010000}"/>
    <cellStyle name="Normal 86" xfId="345" xr:uid="{00000000-0005-0000-0000-000063010000}"/>
    <cellStyle name="Normal 88" xfId="346" xr:uid="{00000000-0005-0000-0000-000064010000}"/>
    <cellStyle name="Normal 90" xfId="347" xr:uid="{00000000-0005-0000-0000-000065010000}"/>
    <cellStyle name="Normal 93" xfId="348" xr:uid="{00000000-0005-0000-0000-000066010000}"/>
    <cellStyle name="Normal 96" xfId="349" xr:uid="{00000000-0005-0000-0000-000067010000}"/>
    <cellStyle name="Normal 98" xfId="350" xr:uid="{00000000-0005-0000-0000-000068010000}"/>
    <cellStyle name="Normal 99" xfId="351" xr:uid="{00000000-0005-0000-0000-000069010000}"/>
    <cellStyle name="Note 2" xfId="54" xr:uid="{00000000-0005-0000-0000-00006A010000}"/>
    <cellStyle name="Note 3" xfId="411" xr:uid="{00000000-0005-0000-0000-00006B010000}"/>
    <cellStyle name="Œ…‹æØ‚è [0.00]_laroux" xfId="352" xr:uid="{00000000-0005-0000-0000-00006C010000}"/>
    <cellStyle name="Œ…‹æØ‚è_laroux" xfId="353" xr:uid="{00000000-0005-0000-0000-00006D010000}"/>
    <cellStyle name="One-Decimal" xfId="354" xr:uid="{00000000-0005-0000-0000-00006E010000}"/>
    <cellStyle name="Output" xfId="21" builtinId="21" customBuiltin="1"/>
    <cellStyle name="part#" xfId="355" xr:uid="{00000000-0005-0000-0000-000070010000}"/>
    <cellStyle name="per.style" xfId="356" xr:uid="{00000000-0005-0000-0000-000071010000}"/>
    <cellStyle name="Percent (0)" xfId="357" xr:uid="{00000000-0005-0000-0000-000072010000}"/>
    <cellStyle name="Percent [0]" xfId="358" xr:uid="{00000000-0005-0000-0000-000073010000}"/>
    <cellStyle name="Percent [00]" xfId="359" xr:uid="{00000000-0005-0000-0000-000074010000}"/>
    <cellStyle name="Percent [2]" xfId="360" xr:uid="{00000000-0005-0000-0000-000075010000}"/>
    <cellStyle name="Percent 2" xfId="60" xr:uid="{00000000-0005-0000-0000-000076010000}"/>
    <cellStyle name="PrePop Currency (0)" xfId="361" xr:uid="{00000000-0005-0000-0000-000077010000}"/>
    <cellStyle name="PrePop Currency (2)" xfId="362" xr:uid="{00000000-0005-0000-0000-000078010000}"/>
    <cellStyle name="PrePop Units (0)" xfId="363" xr:uid="{00000000-0005-0000-0000-000079010000}"/>
    <cellStyle name="PrePop Units (1)" xfId="364" xr:uid="{00000000-0005-0000-0000-00007A010000}"/>
    <cellStyle name="PrePop Units (2)" xfId="365" xr:uid="{00000000-0005-0000-0000-00007B010000}"/>
    <cellStyle name="Product Sub-Headng" xfId="366" xr:uid="{00000000-0005-0000-0000-00007C010000}"/>
    <cellStyle name="PSChar" xfId="367" xr:uid="{00000000-0005-0000-0000-00007D010000}"/>
    <cellStyle name="PSDate" xfId="368" xr:uid="{00000000-0005-0000-0000-00007E010000}"/>
    <cellStyle name="PSDec" xfId="369" xr:uid="{00000000-0005-0000-0000-00007F010000}"/>
    <cellStyle name="PSHeading" xfId="370" xr:uid="{00000000-0005-0000-0000-000080010000}"/>
    <cellStyle name="PSInt" xfId="371" xr:uid="{00000000-0005-0000-0000-000081010000}"/>
    <cellStyle name="PSSpacer" xfId="372" xr:uid="{00000000-0005-0000-0000-000082010000}"/>
    <cellStyle name="qty" xfId="373" xr:uid="{00000000-0005-0000-0000-000083010000}"/>
    <cellStyle name="Region Title" xfId="374" xr:uid="{00000000-0005-0000-0000-000084010000}"/>
    <cellStyle name="Region Title w/ Question" xfId="375" xr:uid="{00000000-0005-0000-0000-000085010000}"/>
    <cellStyle name="regstoresfromspecstores" xfId="376" xr:uid="{00000000-0005-0000-0000-000086010000}"/>
    <cellStyle name="RevList" xfId="377" xr:uid="{00000000-0005-0000-0000-000087010000}"/>
    <cellStyle name="RowLevel_0" xfId="408" xr:uid="{00000000-0005-0000-0000-000088010000}"/>
    <cellStyle name="SHADEDSTORES" xfId="378" xr:uid="{00000000-0005-0000-0000-000089010000}"/>
    <cellStyle name="Small Print" xfId="379" xr:uid="{00000000-0005-0000-0000-00008A010000}"/>
    <cellStyle name="specstores" xfId="380" xr:uid="{00000000-0005-0000-0000-00008B010000}"/>
    <cellStyle name="Standard_Anpassen der Amortisation" xfId="381" xr:uid="{00000000-0005-0000-0000-00008C010000}"/>
    <cellStyle name="Style 1" xfId="61" xr:uid="{00000000-0005-0000-0000-00008D010000}"/>
    <cellStyle name="Style 138" xfId="382" xr:uid="{00000000-0005-0000-0000-00008E010000}"/>
    <cellStyle name="Style 2" xfId="383" xr:uid="{00000000-0005-0000-0000-00008F010000}"/>
    <cellStyle name="Style 21" xfId="384" xr:uid="{00000000-0005-0000-0000-000090010000}"/>
    <cellStyle name="Style 335" xfId="385" xr:uid="{00000000-0005-0000-0000-000091010000}"/>
    <cellStyle name="Style 471" xfId="386" xr:uid="{00000000-0005-0000-0000-000092010000}"/>
    <cellStyle name="Style 68" xfId="387" xr:uid="{00000000-0005-0000-0000-000093010000}"/>
    <cellStyle name="subhead" xfId="388" xr:uid="{00000000-0005-0000-0000-000094010000}"/>
    <cellStyle name="Subtotal" xfId="389" xr:uid="{00000000-0005-0000-0000-000095010000}"/>
    <cellStyle name="SubTotal1Num" xfId="390" xr:uid="{00000000-0005-0000-0000-000096010000}"/>
    <cellStyle name="SubTotal1Text" xfId="391" xr:uid="{00000000-0005-0000-0000-000097010000}"/>
    <cellStyle name="taples Plaza" xfId="392" xr:uid="{00000000-0005-0000-0000-000098010000}"/>
    <cellStyle name="Target Percentages" xfId="393" xr:uid="{00000000-0005-0000-0000-000099010000}"/>
    <cellStyle name="Text Indent A" xfId="394" xr:uid="{00000000-0005-0000-0000-00009A010000}"/>
    <cellStyle name="Text Indent B" xfId="395" xr:uid="{00000000-0005-0000-0000-00009B010000}"/>
    <cellStyle name="Text Indent C" xfId="396" xr:uid="{00000000-0005-0000-0000-00009C010000}"/>
    <cellStyle name="Times New Roman" xfId="397" xr:uid="{00000000-0005-0000-0000-00009D010000}"/>
    <cellStyle name="Title" xfId="12" builtinId="15" customBuiltin="1"/>
    <cellStyle name="Total" xfId="27" builtinId="25" customBuiltin="1"/>
    <cellStyle name="Tusental (0)_pldt" xfId="398" xr:uid="{00000000-0005-0000-0000-0000A0010000}"/>
    <cellStyle name="Tusental_pldt" xfId="399" xr:uid="{00000000-0005-0000-0000-0000A1010000}"/>
    <cellStyle name="Valuta (0)_pldt" xfId="400" xr:uid="{00000000-0005-0000-0000-0000A2010000}"/>
    <cellStyle name="Valuta [0]_RESULTS" xfId="401" xr:uid="{00000000-0005-0000-0000-0000A3010000}"/>
    <cellStyle name="Valuta_pldt" xfId="402" xr:uid="{00000000-0005-0000-0000-0000A4010000}"/>
    <cellStyle name="Währung [0]_Compiling Utility Macros" xfId="403" xr:uid="{00000000-0005-0000-0000-0000A5010000}"/>
    <cellStyle name="Währung_Compiling Utility Macros" xfId="404" xr:uid="{00000000-0005-0000-0000-0000A6010000}"/>
    <cellStyle name="Warning Text" xfId="2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4"/>
  <sheetViews>
    <sheetView tabSelected="1" zoomScaleNormal="100" zoomScaleSheetLayoutView="25" workbookViewId="0">
      <selection activeCell="F1" sqref="F1"/>
    </sheetView>
  </sheetViews>
  <sheetFormatPr defaultColWidth="15.42578125" defaultRowHeight="15" customHeight="1"/>
  <cols>
    <col min="1" max="1" width="4.140625" style="3" bestFit="1" customWidth="1"/>
    <col min="2" max="2" width="5.85546875" bestFit="1" customWidth="1"/>
    <col min="3" max="3" width="7.5703125" bestFit="1" customWidth="1"/>
    <col min="4" max="4" width="3.42578125" customWidth="1"/>
    <col min="5" max="5" width="17.42578125" customWidth="1"/>
    <col min="6" max="6" width="81.85546875" customWidth="1"/>
    <col min="7" max="7" width="8" style="86" customWidth="1"/>
    <col min="8" max="8" width="13.42578125" style="33" bestFit="1" customWidth="1"/>
    <col min="9" max="10" width="6.7109375" style="27" customWidth="1"/>
    <col min="11" max="11" width="12.42578125" style="28" customWidth="1"/>
    <col min="12" max="12" width="13.42578125" style="95" bestFit="1" customWidth="1"/>
    <col min="13" max="13" width="12.28515625" style="15" bestFit="1" customWidth="1"/>
    <col min="14" max="14" width="22.42578125" style="18" bestFit="1" customWidth="1"/>
    <col min="15" max="15" width="19" style="15" bestFit="1" customWidth="1"/>
  </cols>
  <sheetData>
    <row r="1" spans="1:16" ht="15" customHeight="1">
      <c r="F1" s="5" t="s">
        <v>200</v>
      </c>
      <c r="G1" s="83"/>
      <c r="H1" s="6"/>
      <c r="I1" s="7"/>
      <c r="J1" s="7"/>
      <c r="K1" s="12"/>
      <c r="L1" s="92"/>
      <c r="N1" s="41" t="s">
        <v>118</v>
      </c>
      <c r="O1" s="18">
        <v>3250000</v>
      </c>
    </row>
    <row r="2" spans="1:16" s="1" customFormat="1" ht="15" customHeight="1">
      <c r="A2" s="2"/>
      <c r="B2" s="2"/>
      <c r="C2" s="2"/>
      <c r="D2" s="2"/>
      <c r="E2" s="2"/>
      <c r="F2" s="2"/>
      <c r="G2" s="84"/>
      <c r="H2" s="9"/>
      <c r="I2" s="8"/>
      <c r="J2" s="8"/>
      <c r="K2" s="13"/>
      <c r="L2" s="93"/>
      <c r="M2" s="18"/>
      <c r="N2" s="18"/>
      <c r="O2" s="16" t="s">
        <v>24</v>
      </c>
    </row>
    <row r="3" spans="1:16" ht="15" customHeight="1">
      <c r="A3" s="55" t="s">
        <v>25</v>
      </c>
      <c r="B3" s="55" t="s">
        <v>26</v>
      </c>
      <c r="C3" s="55" t="s">
        <v>0</v>
      </c>
      <c r="D3" s="119" t="s">
        <v>1</v>
      </c>
      <c r="E3" s="119"/>
      <c r="F3" s="119"/>
      <c r="G3" s="85"/>
      <c r="H3" s="11"/>
      <c r="I3" s="10"/>
      <c r="J3" s="10"/>
      <c r="K3" s="14"/>
      <c r="L3" s="94"/>
      <c r="M3" s="17"/>
      <c r="O3" s="17" t="s">
        <v>27</v>
      </c>
    </row>
    <row r="4" spans="1:16" ht="15" customHeight="1">
      <c r="A4" s="26">
        <v>2</v>
      </c>
      <c r="B4" s="26">
        <v>60</v>
      </c>
      <c r="C4" s="53"/>
      <c r="D4" s="2" t="s">
        <v>28</v>
      </c>
      <c r="E4" s="2"/>
      <c r="F4" s="2"/>
      <c r="G4" s="84"/>
      <c r="H4" s="9"/>
      <c r="I4" s="8"/>
      <c r="J4" s="8"/>
      <c r="K4" s="13"/>
      <c r="L4" s="93"/>
      <c r="M4" s="18"/>
      <c r="O4" s="18">
        <f>SUM(N6:N184)</f>
        <v>2920576</v>
      </c>
      <c r="P4" s="52">
        <f>O1-O4</f>
        <v>329424</v>
      </c>
    </row>
    <row r="5" spans="1:16" ht="15" customHeight="1">
      <c r="A5" s="26"/>
      <c r="B5" s="26"/>
      <c r="C5" s="53"/>
      <c r="D5" s="26"/>
      <c r="E5" s="26"/>
      <c r="F5" s="26"/>
      <c r="M5" s="34"/>
      <c r="O5" s="34"/>
    </row>
    <row r="6" spans="1:16" ht="15" customHeight="1">
      <c r="A6" s="26"/>
      <c r="B6" s="26"/>
      <c r="C6" s="32" t="s">
        <v>11</v>
      </c>
      <c r="D6" s="26"/>
      <c r="E6" s="26" t="s">
        <v>2</v>
      </c>
      <c r="F6" s="39" t="s">
        <v>130</v>
      </c>
      <c r="M6" s="34"/>
      <c r="N6" s="19">
        <v>812439</v>
      </c>
      <c r="O6" s="34"/>
      <c r="P6" s="26"/>
    </row>
    <row r="7" spans="1:16" ht="15" customHeight="1">
      <c r="A7" s="26"/>
      <c r="B7" s="26"/>
      <c r="C7" s="32" t="s">
        <v>12</v>
      </c>
      <c r="D7" s="26"/>
      <c r="E7" s="26" t="s">
        <v>3</v>
      </c>
      <c r="F7" s="39" t="s">
        <v>131</v>
      </c>
      <c r="M7" s="34"/>
      <c r="N7" s="21">
        <f>ROUND(N6*(0.433+0.027),-2)</f>
        <v>373700</v>
      </c>
      <c r="O7" s="34"/>
      <c r="P7" s="26"/>
    </row>
    <row r="8" spans="1:16" ht="15" customHeight="1">
      <c r="A8" s="26"/>
      <c r="B8" s="26"/>
      <c r="C8" s="32" t="s">
        <v>13</v>
      </c>
      <c r="D8" s="26"/>
      <c r="E8" s="26" t="s">
        <v>4</v>
      </c>
      <c r="F8" s="26"/>
      <c r="M8" s="34"/>
      <c r="N8" s="20">
        <f>SUM(M9:M16)</f>
        <v>24000</v>
      </c>
      <c r="O8" s="34"/>
      <c r="P8" s="26"/>
    </row>
    <row r="9" spans="1:16" ht="15" customHeight="1">
      <c r="A9" s="26"/>
      <c r="B9" s="26"/>
      <c r="C9" s="32"/>
      <c r="D9" s="26"/>
      <c r="E9" s="26"/>
      <c r="F9" s="26" t="s">
        <v>61</v>
      </c>
      <c r="G9" s="86">
        <v>1</v>
      </c>
      <c r="H9" s="28">
        <v>3000</v>
      </c>
      <c r="M9" s="28">
        <f t="shared" ref="M9:M16" si="0">G9*H9</f>
        <v>3000</v>
      </c>
      <c r="N9" s="20"/>
      <c r="O9" s="34"/>
      <c r="P9" s="26"/>
    </row>
    <row r="10" spans="1:16" ht="15" customHeight="1">
      <c r="A10" s="26"/>
      <c r="B10" s="26"/>
      <c r="C10" s="32"/>
      <c r="D10" s="26"/>
      <c r="E10" s="26"/>
      <c r="F10" s="26" t="s">
        <v>62</v>
      </c>
      <c r="G10" s="86">
        <v>1</v>
      </c>
      <c r="H10" s="28">
        <v>3000</v>
      </c>
      <c r="M10" s="28">
        <f t="shared" si="0"/>
        <v>3000</v>
      </c>
      <c r="N10" s="20"/>
      <c r="O10" s="34"/>
      <c r="P10" s="26"/>
    </row>
    <row r="11" spans="1:16" ht="15" customHeight="1">
      <c r="A11" s="26"/>
      <c r="B11" s="26"/>
      <c r="C11" s="32"/>
      <c r="D11" s="26"/>
      <c r="E11" s="26"/>
      <c r="F11" s="26" t="s">
        <v>62</v>
      </c>
      <c r="G11" s="86">
        <v>1</v>
      </c>
      <c r="H11" s="28">
        <v>3000</v>
      </c>
      <c r="M11" s="28">
        <f>G11*H11</f>
        <v>3000</v>
      </c>
      <c r="N11" s="20"/>
      <c r="O11" s="34"/>
      <c r="P11" s="26"/>
    </row>
    <row r="12" spans="1:16" ht="15" customHeight="1">
      <c r="A12" s="26"/>
      <c r="B12" s="26"/>
      <c r="C12" s="32"/>
      <c r="D12" s="26"/>
      <c r="E12" s="26"/>
      <c r="F12" s="26" t="s">
        <v>62</v>
      </c>
      <c r="G12" s="86">
        <v>1</v>
      </c>
      <c r="H12" s="28">
        <v>3000</v>
      </c>
      <c r="M12" s="28">
        <f t="shared" si="0"/>
        <v>3000</v>
      </c>
      <c r="N12" s="20"/>
      <c r="O12" s="34"/>
      <c r="P12" s="26"/>
    </row>
    <row r="13" spans="1:16" ht="15" customHeight="1">
      <c r="A13" s="26"/>
      <c r="B13" s="26"/>
      <c r="C13" s="32"/>
      <c r="D13" s="26"/>
      <c r="E13" s="26"/>
      <c r="F13" s="26" t="s">
        <v>140</v>
      </c>
      <c r="G13" s="86">
        <v>1</v>
      </c>
      <c r="H13" s="28">
        <v>3000</v>
      </c>
      <c r="M13" s="28">
        <f t="shared" si="0"/>
        <v>3000</v>
      </c>
      <c r="N13" s="20"/>
      <c r="O13" s="34"/>
      <c r="P13" s="26"/>
    </row>
    <row r="14" spans="1:16" ht="15" customHeight="1">
      <c r="A14" s="26"/>
      <c r="B14" s="26"/>
      <c r="C14" s="32"/>
      <c r="D14" s="26"/>
      <c r="E14" s="26"/>
      <c r="F14" s="26" t="s">
        <v>141</v>
      </c>
      <c r="G14" s="86">
        <v>1</v>
      </c>
      <c r="H14" s="28">
        <v>3000</v>
      </c>
      <c r="M14" s="28">
        <f>G14*H14</f>
        <v>3000</v>
      </c>
      <c r="N14" s="20"/>
      <c r="O14" s="34"/>
      <c r="P14" s="26"/>
    </row>
    <row r="15" spans="1:16" ht="15" customHeight="1">
      <c r="A15" s="26"/>
      <c r="B15" s="26"/>
      <c r="C15" s="32"/>
      <c r="D15" s="26"/>
      <c r="E15" s="26"/>
      <c r="F15" s="26" t="s">
        <v>141</v>
      </c>
      <c r="G15" s="86">
        <v>1</v>
      </c>
      <c r="H15" s="28">
        <v>3000</v>
      </c>
      <c r="M15" s="28">
        <f t="shared" si="0"/>
        <v>3000</v>
      </c>
      <c r="N15" s="20"/>
      <c r="O15" s="34"/>
      <c r="P15" s="26"/>
    </row>
    <row r="16" spans="1:16" ht="15" customHeight="1">
      <c r="A16" s="26"/>
      <c r="B16" s="26"/>
      <c r="C16" s="32"/>
      <c r="D16" s="26"/>
      <c r="E16" s="26"/>
      <c r="F16" s="26" t="s">
        <v>141</v>
      </c>
      <c r="G16" s="86">
        <v>1</v>
      </c>
      <c r="H16" s="28">
        <v>3000</v>
      </c>
      <c r="M16" s="28">
        <f t="shared" si="0"/>
        <v>3000</v>
      </c>
      <c r="N16" s="20"/>
      <c r="O16" s="34"/>
      <c r="P16" s="26"/>
    </row>
    <row r="17" spans="1:16" ht="15" customHeight="1">
      <c r="A17" s="26"/>
      <c r="B17" s="26"/>
      <c r="C17" s="32" t="s">
        <v>14</v>
      </c>
      <c r="D17" s="26"/>
      <c r="E17" s="26" t="s">
        <v>15</v>
      </c>
      <c r="F17" s="26"/>
      <c r="H17" s="28"/>
      <c r="M17" s="34"/>
      <c r="N17" s="20">
        <f>ROUND(SUM(M18:M25),-2)</f>
        <v>32000</v>
      </c>
      <c r="O17" s="34"/>
      <c r="P17" s="26"/>
    </row>
    <row r="18" spans="1:16" ht="15" customHeight="1">
      <c r="A18" s="26"/>
      <c r="B18" s="26"/>
      <c r="C18" s="32"/>
      <c r="D18" s="26"/>
      <c r="E18" s="26"/>
      <c r="F18" s="26" t="s">
        <v>61</v>
      </c>
      <c r="G18" s="86">
        <v>1</v>
      </c>
      <c r="H18" s="28">
        <v>4000</v>
      </c>
      <c r="M18" s="28">
        <f t="shared" ref="M18:M25" si="1">G18*H18</f>
        <v>4000</v>
      </c>
      <c r="N18" s="20"/>
      <c r="O18" s="34"/>
      <c r="P18" s="26"/>
    </row>
    <row r="19" spans="1:16" ht="15" customHeight="1">
      <c r="A19" s="26"/>
      <c r="B19" s="26"/>
      <c r="C19" s="32"/>
      <c r="D19" s="26"/>
      <c r="E19" s="26"/>
      <c r="F19" s="26" t="s">
        <v>62</v>
      </c>
      <c r="G19" s="86">
        <v>1</v>
      </c>
      <c r="H19" s="28">
        <v>4000</v>
      </c>
      <c r="M19" s="28">
        <f t="shared" si="1"/>
        <v>4000</v>
      </c>
      <c r="N19" s="20"/>
      <c r="O19" s="34"/>
      <c r="P19" s="26"/>
    </row>
    <row r="20" spans="1:16" ht="15" customHeight="1">
      <c r="A20" s="26"/>
      <c r="B20" s="26"/>
      <c r="C20" s="32"/>
      <c r="D20" s="26"/>
      <c r="E20" s="26"/>
      <c r="F20" s="26" t="s">
        <v>62</v>
      </c>
      <c r="G20" s="86">
        <v>1</v>
      </c>
      <c r="H20" s="28">
        <v>4000</v>
      </c>
      <c r="M20" s="28">
        <f>G20*H20</f>
        <v>4000</v>
      </c>
      <c r="N20" s="20"/>
      <c r="O20" s="34"/>
      <c r="P20" s="26"/>
    </row>
    <row r="21" spans="1:16" ht="15" customHeight="1">
      <c r="A21" s="26"/>
      <c r="B21" s="26"/>
      <c r="C21" s="32"/>
      <c r="D21" s="26"/>
      <c r="E21" s="26"/>
      <c r="F21" s="26" t="s">
        <v>62</v>
      </c>
      <c r="G21" s="86">
        <v>1</v>
      </c>
      <c r="H21" s="28">
        <v>4000</v>
      </c>
      <c r="M21" s="28">
        <f t="shared" si="1"/>
        <v>4000</v>
      </c>
      <c r="N21" s="20"/>
      <c r="O21" s="34"/>
      <c r="P21" s="26"/>
    </row>
    <row r="22" spans="1:16" ht="15" customHeight="1">
      <c r="A22" s="26"/>
      <c r="B22" s="26"/>
      <c r="C22" s="32"/>
      <c r="D22" s="26"/>
      <c r="E22" s="26"/>
      <c r="F22" s="26" t="s">
        <v>140</v>
      </c>
      <c r="G22" s="86">
        <v>1</v>
      </c>
      <c r="H22" s="28">
        <v>4000</v>
      </c>
      <c r="M22" s="28">
        <f t="shared" si="1"/>
        <v>4000</v>
      </c>
      <c r="N22" s="20"/>
      <c r="O22" s="34"/>
      <c r="P22" s="26"/>
    </row>
    <row r="23" spans="1:16" ht="15" customHeight="1">
      <c r="A23" s="26"/>
      <c r="B23" s="26"/>
      <c r="C23" s="32"/>
      <c r="D23" s="26"/>
      <c r="E23" s="26"/>
      <c r="F23" s="26" t="s">
        <v>141</v>
      </c>
      <c r="G23" s="86">
        <v>1</v>
      </c>
      <c r="H23" s="28">
        <v>4000</v>
      </c>
      <c r="M23" s="28">
        <f>G23*H23</f>
        <v>4000</v>
      </c>
      <c r="N23" s="20"/>
      <c r="O23" s="34"/>
      <c r="P23" s="26"/>
    </row>
    <row r="24" spans="1:16" ht="15" customHeight="1">
      <c r="A24" s="26"/>
      <c r="B24" s="26"/>
      <c r="C24" s="32"/>
      <c r="D24" s="26"/>
      <c r="E24" s="26"/>
      <c r="F24" s="26" t="s">
        <v>141</v>
      </c>
      <c r="G24" s="86">
        <v>1</v>
      </c>
      <c r="H24" s="28">
        <v>4000</v>
      </c>
      <c r="M24" s="28">
        <f t="shared" si="1"/>
        <v>4000</v>
      </c>
      <c r="N24" s="20"/>
      <c r="O24" s="34"/>
      <c r="P24" s="26"/>
    </row>
    <row r="25" spans="1:16" ht="15" customHeight="1">
      <c r="A25" s="26"/>
      <c r="B25" s="26"/>
      <c r="C25" s="32"/>
      <c r="D25" s="26"/>
      <c r="E25" s="26"/>
      <c r="F25" s="26" t="s">
        <v>141</v>
      </c>
      <c r="G25" s="86">
        <v>1</v>
      </c>
      <c r="H25" s="28">
        <v>4000</v>
      </c>
      <c r="M25" s="28">
        <f t="shared" si="1"/>
        <v>4000</v>
      </c>
      <c r="N25" s="20"/>
      <c r="O25" s="34"/>
      <c r="P25" s="26"/>
    </row>
    <row r="26" spans="1:16" ht="15" customHeight="1">
      <c r="A26" s="26"/>
      <c r="B26" s="26"/>
      <c r="C26" s="32" t="s">
        <v>16</v>
      </c>
      <c r="D26" s="26"/>
      <c r="E26" s="26" t="s">
        <v>5</v>
      </c>
      <c r="F26" s="39" t="s">
        <v>131</v>
      </c>
      <c r="M26" s="34"/>
      <c r="N26" s="19">
        <v>72826</v>
      </c>
      <c r="O26" s="34"/>
      <c r="P26" s="26"/>
    </row>
    <row r="27" spans="1:16" ht="15" customHeight="1">
      <c r="A27" s="26"/>
      <c r="B27" s="26"/>
      <c r="C27" s="32" t="s">
        <v>44</v>
      </c>
      <c r="D27" s="26"/>
      <c r="E27" s="26" t="s">
        <v>45</v>
      </c>
      <c r="F27" s="26"/>
      <c r="M27" s="34"/>
      <c r="N27" s="18">
        <v>0</v>
      </c>
      <c r="O27" s="34"/>
      <c r="P27" s="26"/>
    </row>
    <row r="28" spans="1:16" ht="15" customHeight="1">
      <c r="A28" s="26"/>
      <c r="B28" s="26"/>
      <c r="C28" s="32" t="s">
        <v>17</v>
      </c>
      <c r="D28" s="26"/>
      <c r="E28" s="57" t="s">
        <v>6</v>
      </c>
      <c r="F28" s="26"/>
      <c r="M28" s="34"/>
      <c r="N28" s="18">
        <v>2500</v>
      </c>
      <c r="O28" s="34"/>
      <c r="P28" s="26"/>
    </row>
    <row r="29" spans="1:16" ht="15" customHeight="1">
      <c r="A29" s="26"/>
      <c r="B29" s="26"/>
      <c r="C29" s="32" t="s">
        <v>29</v>
      </c>
      <c r="D29" s="26"/>
      <c r="E29" s="57" t="s">
        <v>7</v>
      </c>
      <c r="F29" s="26"/>
      <c r="K29" s="35"/>
      <c r="L29" s="96"/>
      <c r="M29" s="38"/>
      <c r="N29" s="20">
        <v>0</v>
      </c>
      <c r="O29" s="38"/>
      <c r="P29" s="26"/>
    </row>
    <row r="30" spans="1:16" ht="15" customHeight="1">
      <c r="A30" s="26"/>
      <c r="B30" s="26"/>
      <c r="C30" s="32" t="s">
        <v>18</v>
      </c>
      <c r="D30" s="26"/>
      <c r="E30" s="26" t="s">
        <v>8</v>
      </c>
      <c r="F30" s="26"/>
      <c r="M30" s="34"/>
      <c r="N30" s="18">
        <f>ROUND(SUM(M31:M36),-2)</f>
        <v>212000</v>
      </c>
      <c r="O30" s="34"/>
      <c r="P30" s="26"/>
    </row>
    <row r="31" spans="1:16" ht="15" customHeight="1">
      <c r="A31" s="4"/>
      <c r="B31" s="26"/>
      <c r="C31" s="53"/>
      <c r="D31" s="26"/>
      <c r="E31" s="26"/>
      <c r="F31" s="26" t="s">
        <v>138</v>
      </c>
      <c r="G31" s="86">
        <v>1</v>
      </c>
      <c r="H31" s="35">
        <v>2100</v>
      </c>
      <c r="I31" s="27">
        <v>1</v>
      </c>
      <c r="J31" s="27">
        <v>12</v>
      </c>
      <c r="L31" s="96"/>
      <c r="M31" s="58">
        <v>30000</v>
      </c>
      <c r="O31" s="34"/>
      <c r="P31" s="26"/>
    </row>
    <row r="32" spans="1:16" ht="15" customHeight="1">
      <c r="A32" s="4"/>
      <c r="B32" s="26"/>
      <c r="C32" s="53"/>
      <c r="D32" s="26"/>
      <c r="E32" s="26"/>
      <c r="F32" s="26" t="s">
        <v>156</v>
      </c>
      <c r="G32" s="86">
        <v>1</v>
      </c>
      <c r="H32" s="35">
        <v>2000</v>
      </c>
      <c r="L32" s="96"/>
      <c r="M32" s="58">
        <f>G32*H32</f>
        <v>2000</v>
      </c>
      <c r="O32" s="34"/>
      <c r="P32" s="26"/>
    </row>
    <row r="33" spans="1:16" ht="15" customHeight="1">
      <c r="A33" s="4"/>
      <c r="B33" s="26"/>
      <c r="C33" s="53"/>
      <c r="D33" s="26"/>
      <c r="E33" s="26"/>
      <c r="F33" s="26" t="s">
        <v>157</v>
      </c>
      <c r="G33" s="86">
        <v>1</v>
      </c>
      <c r="H33" s="33">
        <v>75000</v>
      </c>
      <c r="K33" s="35"/>
      <c r="L33" s="96"/>
      <c r="M33" s="58">
        <f>G33*H33</f>
        <v>75000</v>
      </c>
      <c r="O33" s="34"/>
      <c r="P33" s="26"/>
    </row>
    <row r="34" spans="1:16" ht="15" customHeight="1">
      <c r="A34" s="4"/>
      <c r="B34" s="26"/>
      <c r="C34" s="53"/>
      <c r="D34" s="26"/>
      <c r="E34" s="26"/>
      <c r="F34" s="26" t="s">
        <v>125</v>
      </c>
      <c r="G34" s="86">
        <v>1</v>
      </c>
      <c r="H34" s="33">
        <v>50000</v>
      </c>
      <c r="K34" s="35"/>
      <c r="L34" s="96"/>
      <c r="M34" s="58">
        <f>G34*H34</f>
        <v>50000</v>
      </c>
      <c r="O34" s="34"/>
      <c r="P34" s="26"/>
    </row>
    <row r="35" spans="1:16" ht="15" customHeight="1">
      <c r="A35" s="4"/>
      <c r="B35" s="26"/>
      <c r="C35" s="53"/>
      <c r="D35" s="26"/>
      <c r="E35" s="26"/>
      <c r="F35" s="26" t="s">
        <v>158</v>
      </c>
      <c r="G35" s="86">
        <v>1</v>
      </c>
      <c r="H35" s="33">
        <v>5000</v>
      </c>
      <c r="K35" s="35"/>
      <c r="L35" s="96"/>
      <c r="M35" s="58">
        <f>G35*H35</f>
        <v>5000</v>
      </c>
      <c r="O35" s="34"/>
      <c r="P35" s="26"/>
    </row>
    <row r="36" spans="1:16" ht="15" customHeight="1">
      <c r="A36" s="4"/>
      <c r="B36" s="26"/>
      <c r="C36" s="53"/>
      <c r="D36" s="26"/>
      <c r="E36" s="26"/>
      <c r="F36" s="26" t="s">
        <v>135</v>
      </c>
      <c r="G36" s="86">
        <v>1</v>
      </c>
      <c r="H36" s="33">
        <v>50000</v>
      </c>
      <c r="K36" s="35"/>
      <c r="L36" s="96"/>
      <c r="M36" s="58">
        <f>G36*H36</f>
        <v>50000</v>
      </c>
      <c r="O36" s="34"/>
      <c r="P36" s="26"/>
    </row>
    <row r="37" spans="1:16" ht="15" customHeight="1">
      <c r="A37" s="26"/>
      <c r="B37" s="26"/>
      <c r="C37" s="32" t="s">
        <v>19</v>
      </c>
      <c r="D37" s="26"/>
      <c r="E37" s="26" t="s">
        <v>9</v>
      </c>
      <c r="F37" s="26"/>
      <c r="G37" s="86">
        <v>1</v>
      </c>
      <c r="H37" s="33">
        <v>2500</v>
      </c>
      <c r="M37" s="34"/>
      <c r="N37" s="18">
        <f>G37*H37</f>
        <v>2500</v>
      </c>
      <c r="O37" s="34"/>
      <c r="P37" s="26"/>
    </row>
    <row r="38" spans="1:16" ht="15" customHeight="1">
      <c r="A38" s="4"/>
      <c r="B38" s="26"/>
      <c r="C38" s="32" t="s">
        <v>30</v>
      </c>
      <c r="D38" s="26"/>
      <c r="E38" s="26" t="s">
        <v>31</v>
      </c>
      <c r="F38" s="26"/>
      <c r="K38" s="35"/>
      <c r="L38" s="96"/>
      <c r="M38" s="36"/>
      <c r="N38" s="18">
        <f>ROUND(SUM(M39:M42),-2)</f>
        <v>167000</v>
      </c>
      <c r="O38" s="34"/>
      <c r="P38" s="26"/>
    </row>
    <row r="39" spans="1:16" s="26" customFormat="1" ht="15" customHeight="1">
      <c r="A39" s="4"/>
      <c r="C39" s="32"/>
      <c r="F39" s="29" t="s">
        <v>168</v>
      </c>
      <c r="G39" s="86"/>
      <c r="H39" s="33"/>
      <c r="I39" s="27"/>
      <c r="J39" s="27"/>
      <c r="K39" s="35"/>
      <c r="L39" s="96"/>
      <c r="M39" s="36">
        <v>30000</v>
      </c>
      <c r="N39" s="18"/>
      <c r="O39" s="34"/>
    </row>
    <row r="40" spans="1:16" s="26" customFormat="1" ht="15" customHeight="1">
      <c r="A40" s="4"/>
      <c r="C40" s="32"/>
      <c r="F40" s="29" t="s">
        <v>126</v>
      </c>
      <c r="G40" s="86"/>
      <c r="H40" s="33"/>
      <c r="I40" s="27"/>
      <c r="J40" s="27"/>
      <c r="K40" s="35"/>
      <c r="L40" s="96"/>
      <c r="M40" s="36">
        <v>25000</v>
      </c>
      <c r="N40" s="18"/>
      <c r="O40" s="34"/>
    </row>
    <row r="41" spans="1:16" s="26" customFormat="1" ht="15" customHeight="1">
      <c r="A41" s="4"/>
      <c r="C41" s="32"/>
      <c r="F41" s="29" t="s">
        <v>169</v>
      </c>
      <c r="G41" s="86"/>
      <c r="H41" s="33"/>
      <c r="I41" s="27"/>
      <c r="J41" s="27"/>
      <c r="K41" s="35"/>
      <c r="L41" s="96"/>
      <c r="M41" s="37">
        <v>32000</v>
      </c>
      <c r="N41" s="20"/>
      <c r="O41" s="38"/>
    </row>
    <row r="42" spans="1:16" ht="15" customHeight="1">
      <c r="A42" s="4"/>
      <c r="B42" s="26"/>
      <c r="C42" s="32"/>
      <c r="D42" s="26"/>
      <c r="E42" s="26"/>
      <c r="F42" s="29" t="s">
        <v>170</v>
      </c>
      <c r="K42" s="35"/>
      <c r="L42" s="96"/>
      <c r="M42" s="36">
        <v>80000</v>
      </c>
      <c r="O42" s="34"/>
      <c r="P42" s="26"/>
    </row>
    <row r="43" spans="1:16" ht="15" customHeight="1">
      <c r="A43" s="26"/>
      <c r="B43" s="26"/>
      <c r="C43" s="32" t="s">
        <v>20</v>
      </c>
      <c r="D43" s="26"/>
      <c r="E43" s="26" t="s">
        <v>46</v>
      </c>
      <c r="F43" s="26"/>
      <c r="K43" s="59"/>
      <c r="L43" s="97"/>
      <c r="M43" s="56"/>
      <c r="N43" s="102">
        <f>ROUND(SUM(M44:M67),-2)</f>
        <v>49900</v>
      </c>
      <c r="O43" s="34"/>
      <c r="P43" s="26"/>
    </row>
    <row r="44" spans="1:16" s="23" customFormat="1" ht="15" customHeight="1">
      <c r="A44" s="60"/>
      <c r="B44" s="60"/>
      <c r="C44" s="61"/>
      <c r="D44" s="60"/>
      <c r="E44" s="60"/>
      <c r="F44" s="62" t="s">
        <v>108</v>
      </c>
      <c r="G44" s="88"/>
      <c r="H44" s="63"/>
      <c r="I44" s="64"/>
      <c r="J44" s="64"/>
      <c r="K44" s="63"/>
      <c r="L44" s="98"/>
      <c r="M44" s="65">
        <f>SUM(L45:L45)</f>
        <v>0</v>
      </c>
      <c r="N44" s="22"/>
      <c r="O44" s="65"/>
      <c r="P44" s="60"/>
    </row>
    <row r="45" spans="1:16" s="23" customFormat="1" ht="15" customHeight="1">
      <c r="A45" s="60"/>
      <c r="B45" s="60"/>
      <c r="C45" s="61"/>
      <c r="D45" s="60"/>
      <c r="E45" s="60"/>
      <c r="F45" s="25" t="s">
        <v>109</v>
      </c>
      <c r="G45" s="88">
        <v>0</v>
      </c>
      <c r="H45" s="63">
        <v>600</v>
      </c>
      <c r="I45" s="64"/>
      <c r="J45" s="64"/>
      <c r="K45" s="63"/>
      <c r="L45" s="98">
        <f>G45*H45</f>
        <v>0</v>
      </c>
      <c r="M45" s="65"/>
      <c r="N45" s="22"/>
      <c r="O45" s="65"/>
      <c r="P45" s="60"/>
    </row>
    <row r="46" spans="1:16" ht="15" customHeight="1">
      <c r="A46" s="26"/>
      <c r="B46" s="26"/>
      <c r="C46" s="32"/>
      <c r="D46" s="26"/>
      <c r="E46" s="26"/>
      <c r="F46" s="29" t="s">
        <v>111</v>
      </c>
      <c r="G46" s="86">
        <v>0</v>
      </c>
      <c r="H46" s="35">
        <v>1000</v>
      </c>
      <c r="K46" s="35"/>
      <c r="L46" s="96"/>
      <c r="M46" s="34">
        <f>G46*H46</f>
        <v>0</v>
      </c>
      <c r="N46" s="20"/>
      <c r="O46" s="38"/>
      <c r="P46" s="26"/>
    </row>
    <row r="47" spans="1:16" s="26" customFormat="1" ht="15" customHeight="1">
      <c r="C47" s="32"/>
      <c r="F47" s="29" t="s">
        <v>127</v>
      </c>
      <c r="G47" s="86">
        <v>1</v>
      </c>
      <c r="H47" s="33">
        <v>4200</v>
      </c>
      <c r="I47" s="27"/>
      <c r="J47" s="27"/>
      <c r="K47" s="35"/>
      <c r="L47" s="96"/>
      <c r="M47" s="38">
        <f>G47*H47</f>
        <v>4200</v>
      </c>
      <c r="N47" s="38"/>
      <c r="O47" s="38"/>
    </row>
    <row r="48" spans="1:16" s="26" customFormat="1" ht="15" customHeight="1">
      <c r="C48" s="32"/>
      <c r="F48" s="29" t="s">
        <v>129</v>
      </c>
      <c r="G48" s="86">
        <v>1</v>
      </c>
      <c r="H48" s="33">
        <v>6000</v>
      </c>
      <c r="I48" s="27"/>
      <c r="J48" s="27"/>
      <c r="K48" s="28"/>
      <c r="L48" s="95"/>
      <c r="M48" s="34">
        <f>G48*H48</f>
        <v>6000</v>
      </c>
      <c r="N48" s="34"/>
      <c r="O48" s="34"/>
    </row>
    <row r="49" spans="1:16" s="26" customFormat="1" ht="15" customHeight="1">
      <c r="C49" s="32"/>
      <c r="F49" s="29" t="s">
        <v>136</v>
      </c>
      <c r="G49" s="86">
        <v>1</v>
      </c>
      <c r="H49" s="33">
        <v>2000</v>
      </c>
      <c r="I49" s="27"/>
      <c r="J49" s="27"/>
      <c r="K49" s="35"/>
      <c r="L49" s="96"/>
      <c r="M49" s="38">
        <f>G49*H49</f>
        <v>2000</v>
      </c>
      <c r="N49" s="38"/>
      <c r="O49" s="38"/>
    </row>
    <row r="50" spans="1:16" s="23" customFormat="1" ht="15" customHeight="1">
      <c r="A50" s="60"/>
      <c r="B50" s="60"/>
      <c r="C50" s="61"/>
      <c r="D50" s="60"/>
      <c r="E50" s="60"/>
      <c r="F50" s="62" t="s">
        <v>63</v>
      </c>
      <c r="G50" s="88"/>
      <c r="H50" s="63"/>
      <c r="I50" s="64"/>
      <c r="J50" s="64"/>
      <c r="K50" s="63"/>
      <c r="L50" s="98"/>
      <c r="M50" s="65">
        <f>SUM(L51)</f>
        <v>1500</v>
      </c>
      <c r="N50" s="22"/>
      <c r="O50" s="65"/>
      <c r="P50" s="60"/>
    </row>
    <row r="51" spans="1:16" s="23" customFormat="1" ht="15" customHeight="1">
      <c r="A51" s="60"/>
      <c r="B51" s="60"/>
      <c r="C51" s="61"/>
      <c r="D51" s="60"/>
      <c r="E51" s="60"/>
      <c r="F51" s="25" t="s">
        <v>97</v>
      </c>
      <c r="G51" s="88">
        <v>1</v>
      </c>
      <c r="H51" s="63">
        <v>1500</v>
      </c>
      <c r="I51" s="64"/>
      <c r="J51" s="64"/>
      <c r="K51" s="63"/>
      <c r="L51" s="98">
        <f>G51*H51</f>
        <v>1500</v>
      </c>
      <c r="M51" s="65"/>
      <c r="N51" s="22"/>
      <c r="O51" s="65"/>
      <c r="P51" s="60"/>
    </row>
    <row r="52" spans="1:16" s="42" customFormat="1" ht="15" customHeight="1">
      <c r="C52" s="43"/>
      <c r="F52" s="44" t="s">
        <v>115</v>
      </c>
      <c r="G52" s="89"/>
      <c r="H52" s="46"/>
      <c r="I52" s="45"/>
      <c r="J52" s="45"/>
      <c r="K52" s="46"/>
      <c r="L52" s="99"/>
      <c r="M52" s="47">
        <f>SUM(L53:L54)</f>
        <v>2200</v>
      </c>
      <c r="N52" s="48"/>
      <c r="O52" s="47"/>
    </row>
    <row r="53" spans="1:16" s="42" customFormat="1" ht="15" customHeight="1">
      <c r="C53" s="43"/>
      <c r="F53" s="49" t="s">
        <v>142</v>
      </c>
      <c r="G53" s="89">
        <v>1</v>
      </c>
      <c r="H53" s="46">
        <v>2200</v>
      </c>
      <c r="I53" s="45"/>
      <c r="J53" s="45"/>
      <c r="K53" s="46"/>
      <c r="L53" s="99">
        <f>G53*H53</f>
        <v>2200</v>
      </c>
      <c r="M53" s="47"/>
      <c r="N53" s="48"/>
      <c r="O53" s="47"/>
    </row>
    <row r="54" spans="1:16" s="42" customFormat="1" ht="15" customHeight="1">
      <c r="C54" s="43"/>
      <c r="F54" s="49" t="s">
        <v>119</v>
      </c>
      <c r="G54" s="89">
        <v>0</v>
      </c>
      <c r="H54" s="46">
        <v>1500</v>
      </c>
      <c r="I54" s="45"/>
      <c r="J54" s="45"/>
      <c r="K54" s="46"/>
      <c r="L54" s="99">
        <f>G54*H54</f>
        <v>0</v>
      </c>
      <c r="M54" s="47"/>
      <c r="N54" s="48"/>
      <c r="O54" s="47"/>
    </row>
    <row r="55" spans="1:16" s="23" customFormat="1" ht="15" customHeight="1">
      <c r="A55" s="60"/>
      <c r="B55" s="60"/>
      <c r="C55" s="61"/>
      <c r="D55" s="60"/>
      <c r="E55" s="60"/>
      <c r="F55" s="62" t="s">
        <v>64</v>
      </c>
      <c r="G55" s="88"/>
      <c r="H55" s="63"/>
      <c r="I55" s="64"/>
      <c r="J55" s="64"/>
      <c r="K55" s="63"/>
      <c r="L55" s="98"/>
      <c r="M55" s="65">
        <f>SUM(L56:L56)</f>
        <v>8000</v>
      </c>
      <c r="N55" s="22"/>
      <c r="O55" s="65"/>
      <c r="P55" s="60"/>
    </row>
    <row r="56" spans="1:16" s="23" customFormat="1" ht="15" customHeight="1">
      <c r="A56" s="60"/>
      <c r="B56" s="60"/>
      <c r="C56" s="61"/>
      <c r="D56" s="60"/>
      <c r="E56" s="60"/>
      <c r="F56" s="25" t="s">
        <v>65</v>
      </c>
      <c r="G56" s="88">
        <v>1</v>
      </c>
      <c r="H56" s="63">
        <v>8000</v>
      </c>
      <c r="I56" s="64"/>
      <c r="J56" s="64"/>
      <c r="K56" s="63"/>
      <c r="L56" s="98">
        <f>G56*H56</f>
        <v>8000</v>
      </c>
      <c r="M56" s="65"/>
      <c r="N56" s="22"/>
      <c r="O56" s="65"/>
      <c r="P56" s="60"/>
    </row>
    <row r="57" spans="1:16" ht="15" customHeight="1">
      <c r="A57" s="26"/>
      <c r="B57" s="26"/>
      <c r="C57" s="32"/>
      <c r="D57" s="26"/>
      <c r="E57" s="26"/>
      <c r="F57" s="29" t="s">
        <v>60</v>
      </c>
      <c r="H57" s="28"/>
      <c r="M57" s="34">
        <v>17000</v>
      </c>
      <c r="O57" s="34"/>
      <c r="P57" s="26"/>
    </row>
    <row r="58" spans="1:16" ht="15" customHeight="1">
      <c r="A58" s="26"/>
      <c r="B58" s="26"/>
      <c r="C58" s="32"/>
      <c r="D58" s="26"/>
      <c r="E58" s="26"/>
      <c r="F58" s="24" t="s">
        <v>104</v>
      </c>
      <c r="G58" s="86">
        <v>2</v>
      </c>
      <c r="H58" s="35">
        <v>573</v>
      </c>
      <c r="L58" s="95">
        <f t="shared" ref="L58:L65" si="2">G58*H58</f>
        <v>1146</v>
      </c>
      <c r="M58" s="34"/>
      <c r="O58" s="34"/>
      <c r="P58" s="26"/>
    </row>
    <row r="59" spans="1:16" ht="15" customHeight="1">
      <c r="A59" s="26"/>
      <c r="B59" s="26"/>
      <c r="C59" s="32"/>
      <c r="D59" s="26"/>
      <c r="E59" s="26"/>
      <c r="F59" s="24" t="s">
        <v>105</v>
      </c>
      <c r="G59" s="86">
        <v>1</v>
      </c>
      <c r="H59" s="35">
        <v>143</v>
      </c>
      <c r="L59" s="95">
        <f t="shared" si="2"/>
        <v>143</v>
      </c>
      <c r="M59" s="34"/>
      <c r="O59" s="34"/>
      <c r="P59" s="26"/>
    </row>
    <row r="60" spans="1:16" ht="15" customHeight="1">
      <c r="A60" s="26"/>
      <c r="B60" s="26"/>
      <c r="C60" s="32"/>
      <c r="D60" s="26"/>
      <c r="E60" s="26"/>
      <c r="F60" s="24" t="s">
        <v>106</v>
      </c>
      <c r="G60" s="86">
        <v>1</v>
      </c>
      <c r="H60" s="35">
        <v>520</v>
      </c>
      <c r="L60" s="95">
        <f t="shared" si="2"/>
        <v>520</v>
      </c>
      <c r="M60" s="34"/>
      <c r="O60" s="34"/>
      <c r="P60" s="26"/>
    </row>
    <row r="61" spans="1:16" ht="15" customHeight="1">
      <c r="A61" s="26"/>
      <c r="B61" s="26"/>
      <c r="C61" s="32"/>
      <c r="D61" s="26"/>
      <c r="E61" s="26"/>
      <c r="F61" s="24" t="s">
        <v>110</v>
      </c>
      <c r="G61" s="86">
        <v>1</v>
      </c>
      <c r="H61" s="35">
        <v>3573</v>
      </c>
      <c r="L61" s="95">
        <f t="shared" si="2"/>
        <v>3573</v>
      </c>
      <c r="M61" s="34"/>
      <c r="O61" s="34"/>
      <c r="P61" s="26"/>
    </row>
    <row r="62" spans="1:16" ht="15" customHeight="1">
      <c r="A62" s="26"/>
      <c r="B62" s="26"/>
      <c r="C62" s="32"/>
      <c r="D62" s="26"/>
      <c r="E62" s="26"/>
      <c r="F62" s="24" t="s">
        <v>103</v>
      </c>
      <c r="G62" s="86">
        <v>1</v>
      </c>
      <c r="H62" s="35">
        <v>8730</v>
      </c>
      <c r="L62" s="95">
        <f t="shared" si="2"/>
        <v>8730</v>
      </c>
      <c r="M62" s="34"/>
      <c r="O62" s="34"/>
      <c r="P62" s="26"/>
    </row>
    <row r="63" spans="1:16" ht="15" customHeight="1">
      <c r="A63" s="26"/>
      <c r="B63" s="26"/>
      <c r="C63" s="32"/>
      <c r="D63" s="26"/>
      <c r="E63" s="26"/>
      <c r="F63" s="24" t="s">
        <v>107</v>
      </c>
      <c r="G63" s="86">
        <v>1</v>
      </c>
      <c r="H63" s="35">
        <v>935</v>
      </c>
      <c r="L63" s="95">
        <f t="shared" si="2"/>
        <v>935</v>
      </c>
      <c r="M63" s="34"/>
      <c r="O63" s="34"/>
      <c r="P63" s="26"/>
    </row>
    <row r="64" spans="1:16" ht="15" customHeight="1">
      <c r="A64" s="26"/>
      <c r="B64" s="26"/>
      <c r="C64" s="32"/>
      <c r="D64" s="26"/>
      <c r="E64" s="26"/>
      <c r="F64" s="24" t="s">
        <v>98</v>
      </c>
      <c r="G64" s="86">
        <v>1</v>
      </c>
      <c r="H64" s="35">
        <v>801</v>
      </c>
      <c r="L64" s="95">
        <f t="shared" si="2"/>
        <v>801</v>
      </c>
      <c r="M64" s="34"/>
      <c r="O64" s="34"/>
      <c r="P64" s="26"/>
    </row>
    <row r="65" spans="1:16" ht="15" customHeight="1">
      <c r="A65" s="26"/>
      <c r="B65" s="26"/>
      <c r="C65" s="32"/>
      <c r="D65" s="26"/>
      <c r="E65" s="26"/>
      <c r="F65" s="24" t="s">
        <v>99</v>
      </c>
      <c r="G65" s="86">
        <v>1</v>
      </c>
      <c r="H65" s="35">
        <v>535</v>
      </c>
      <c r="L65" s="95">
        <f t="shared" si="2"/>
        <v>535</v>
      </c>
      <c r="M65" s="34"/>
      <c r="O65" s="34"/>
      <c r="P65" s="26"/>
    </row>
    <row r="66" spans="1:16" s="26" customFormat="1" ht="15" customHeight="1">
      <c r="C66" s="32"/>
      <c r="F66" s="29" t="s">
        <v>122</v>
      </c>
      <c r="G66" s="86">
        <v>1</v>
      </c>
      <c r="H66" s="35">
        <v>6000</v>
      </c>
      <c r="I66" s="27"/>
      <c r="J66" s="27"/>
      <c r="K66" s="35"/>
      <c r="L66" s="96"/>
      <c r="M66" s="38">
        <f>H66</f>
        <v>6000</v>
      </c>
      <c r="N66" s="20"/>
      <c r="O66" s="38"/>
    </row>
    <row r="67" spans="1:16" ht="14.25" customHeight="1">
      <c r="A67" s="26"/>
      <c r="B67" s="26"/>
      <c r="C67" s="53"/>
      <c r="D67" s="26"/>
      <c r="E67" s="26"/>
      <c r="F67" s="29" t="s">
        <v>56</v>
      </c>
      <c r="G67" s="86">
        <v>1</v>
      </c>
      <c r="H67" s="33">
        <v>3000</v>
      </c>
      <c r="K67" s="35"/>
      <c r="L67" s="96"/>
      <c r="M67" s="38">
        <f>G67*H67</f>
        <v>3000</v>
      </c>
      <c r="N67" s="20"/>
      <c r="O67" s="38"/>
      <c r="P67" s="26"/>
    </row>
    <row r="68" spans="1:16" ht="15" customHeight="1">
      <c r="A68" s="26"/>
      <c r="B68" s="26"/>
      <c r="C68" s="32" t="s">
        <v>32</v>
      </c>
      <c r="D68" s="26"/>
      <c r="E68" s="26" t="s">
        <v>33</v>
      </c>
      <c r="F68" s="26"/>
      <c r="M68" s="34"/>
      <c r="N68" s="18">
        <f>ROUND(SUM(M69:M82),-2)</f>
        <v>5000</v>
      </c>
      <c r="O68" s="34"/>
      <c r="P68" s="26"/>
    </row>
    <row r="69" spans="1:16" ht="15" customHeight="1">
      <c r="A69" s="26"/>
      <c r="B69" s="26"/>
      <c r="C69" s="53"/>
      <c r="D69" s="26"/>
      <c r="E69" s="26"/>
      <c r="F69" s="26" t="s">
        <v>69</v>
      </c>
      <c r="M69" s="34">
        <f>SUM(L70:L81)</f>
        <v>0</v>
      </c>
      <c r="O69" s="34"/>
      <c r="P69" s="26"/>
    </row>
    <row r="70" spans="1:16" ht="15" customHeight="1">
      <c r="A70" s="26"/>
      <c r="B70" s="26"/>
      <c r="C70" s="53"/>
      <c r="D70" s="26"/>
      <c r="E70" s="26"/>
      <c r="F70" s="66" t="s">
        <v>70</v>
      </c>
      <c r="G70" s="86">
        <v>0</v>
      </c>
      <c r="H70" s="33">
        <v>1</v>
      </c>
      <c r="L70" s="95">
        <f>G70*H70</f>
        <v>0</v>
      </c>
      <c r="M70" s="34"/>
      <c r="O70" s="34"/>
      <c r="P70" s="26"/>
    </row>
    <row r="71" spans="1:16" ht="15" customHeight="1">
      <c r="A71" s="26"/>
      <c r="B71" s="26"/>
      <c r="C71" s="53"/>
      <c r="D71" s="26"/>
      <c r="E71" s="26"/>
      <c r="F71" s="66" t="s">
        <v>71</v>
      </c>
      <c r="G71" s="86">
        <v>0</v>
      </c>
      <c r="H71" s="33">
        <v>1</v>
      </c>
      <c r="L71" s="95">
        <f t="shared" ref="L71:L82" si="3">G71*H71</f>
        <v>0</v>
      </c>
      <c r="M71" s="34"/>
      <c r="O71" s="34"/>
      <c r="P71" s="26"/>
    </row>
    <row r="72" spans="1:16" ht="15" customHeight="1">
      <c r="A72" s="26"/>
      <c r="B72" s="26"/>
      <c r="C72" s="53"/>
      <c r="D72" s="26"/>
      <c r="E72" s="26"/>
      <c r="F72" s="66" t="s">
        <v>72</v>
      </c>
      <c r="G72" s="86">
        <v>0</v>
      </c>
      <c r="H72" s="33">
        <v>1</v>
      </c>
      <c r="L72" s="95">
        <f t="shared" si="3"/>
        <v>0</v>
      </c>
      <c r="M72" s="34"/>
      <c r="O72" s="34"/>
      <c r="P72" s="26"/>
    </row>
    <row r="73" spans="1:16" ht="15" customHeight="1">
      <c r="A73" s="26"/>
      <c r="B73" s="26"/>
      <c r="C73" s="53"/>
      <c r="D73" s="26"/>
      <c r="E73" s="26"/>
      <c r="F73" s="66" t="s">
        <v>73</v>
      </c>
      <c r="G73" s="86">
        <v>0</v>
      </c>
      <c r="H73" s="33">
        <v>1</v>
      </c>
      <c r="L73" s="95">
        <f t="shared" si="3"/>
        <v>0</v>
      </c>
      <c r="M73" s="34"/>
      <c r="O73" s="34"/>
      <c r="P73" s="26"/>
    </row>
    <row r="74" spans="1:16" ht="15" customHeight="1">
      <c r="A74" s="26"/>
      <c r="B74" s="26"/>
      <c r="C74" s="53"/>
      <c r="D74" s="26"/>
      <c r="E74" s="26"/>
      <c r="F74" s="66" t="s">
        <v>74</v>
      </c>
      <c r="G74" s="86">
        <v>0</v>
      </c>
      <c r="H74" s="33">
        <v>1</v>
      </c>
      <c r="L74" s="95">
        <f t="shared" si="3"/>
        <v>0</v>
      </c>
      <c r="M74" s="34"/>
      <c r="O74" s="34"/>
      <c r="P74" s="26"/>
    </row>
    <row r="75" spans="1:16" ht="15" customHeight="1">
      <c r="A75" s="26"/>
      <c r="B75" s="26"/>
      <c r="C75" s="53"/>
      <c r="D75" s="26"/>
      <c r="E75" s="26"/>
      <c r="F75" s="66" t="s">
        <v>75</v>
      </c>
      <c r="G75" s="86">
        <v>0</v>
      </c>
      <c r="H75" s="33">
        <v>1</v>
      </c>
      <c r="L75" s="95">
        <f t="shared" si="3"/>
        <v>0</v>
      </c>
      <c r="M75" s="34"/>
      <c r="O75" s="34"/>
      <c r="P75" s="26"/>
    </row>
    <row r="76" spans="1:16" ht="15" customHeight="1">
      <c r="A76" s="26"/>
      <c r="B76" s="26"/>
      <c r="C76" s="53"/>
      <c r="D76" s="26"/>
      <c r="E76" s="26"/>
      <c r="F76" s="66" t="s">
        <v>76</v>
      </c>
      <c r="G76" s="86">
        <v>0</v>
      </c>
      <c r="H76" s="33">
        <v>1</v>
      </c>
      <c r="L76" s="95">
        <f t="shared" si="3"/>
        <v>0</v>
      </c>
      <c r="M76" s="34"/>
      <c r="O76" s="34"/>
      <c r="P76" s="26"/>
    </row>
    <row r="77" spans="1:16" ht="15" customHeight="1">
      <c r="A77" s="26"/>
      <c r="B77" s="26"/>
      <c r="C77" s="53"/>
      <c r="D77" s="26"/>
      <c r="E77" s="26"/>
      <c r="F77" s="66" t="s">
        <v>77</v>
      </c>
      <c r="G77" s="86">
        <v>0</v>
      </c>
      <c r="H77" s="33">
        <v>1</v>
      </c>
      <c r="L77" s="95">
        <f t="shared" si="3"/>
        <v>0</v>
      </c>
      <c r="M77" s="34"/>
      <c r="O77" s="34"/>
      <c r="P77" s="26"/>
    </row>
    <row r="78" spans="1:16" ht="15" customHeight="1">
      <c r="A78" s="26"/>
      <c r="B78" s="26"/>
      <c r="C78" s="53"/>
      <c r="D78" s="26"/>
      <c r="E78" s="26"/>
      <c r="F78" s="66" t="s">
        <v>78</v>
      </c>
      <c r="G78" s="86">
        <v>0</v>
      </c>
      <c r="H78" s="33">
        <v>1</v>
      </c>
      <c r="L78" s="95">
        <f t="shared" si="3"/>
        <v>0</v>
      </c>
      <c r="M78" s="34"/>
      <c r="O78" s="34"/>
      <c r="P78" s="26"/>
    </row>
    <row r="79" spans="1:16" ht="15" customHeight="1">
      <c r="A79" s="26"/>
      <c r="B79" s="26"/>
      <c r="C79" s="53"/>
      <c r="D79" s="26"/>
      <c r="E79" s="26"/>
      <c r="F79" s="66" t="s">
        <v>79</v>
      </c>
      <c r="G79" s="86">
        <v>0</v>
      </c>
      <c r="H79" s="33">
        <v>1</v>
      </c>
      <c r="L79" s="95">
        <f t="shared" si="3"/>
        <v>0</v>
      </c>
      <c r="M79" s="34"/>
      <c r="O79" s="34"/>
      <c r="P79" s="26"/>
    </row>
    <row r="80" spans="1:16" ht="15" customHeight="1">
      <c r="A80" s="26"/>
      <c r="B80" s="26"/>
      <c r="C80" s="53"/>
      <c r="D80" s="26"/>
      <c r="E80" s="26"/>
      <c r="F80" s="66" t="s">
        <v>80</v>
      </c>
      <c r="G80" s="86">
        <v>0</v>
      </c>
      <c r="H80" s="33">
        <v>1</v>
      </c>
      <c r="L80" s="95">
        <f t="shared" si="3"/>
        <v>0</v>
      </c>
      <c r="M80" s="34"/>
      <c r="O80" s="34"/>
      <c r="P80" s="26"/>
    </row>
    <row r="81" spans="1:16" ht="15" customHeight="1">
      <c r="A81" s="26"/>
      <c r="B81" s="26"/>
      <c r="C81" s="53"/>
      <c r="D81" s="26"/>
      <c r="E81" s="26"/>
      <c r="F81" s="66" t="s">
        <v>81</v>
      </c>
      <c r="G81" s="86">
        <v>0</v>
      </c>
      <c r="H81" s="33">
        <v>1</v>
      </c>
      <c r="L81" s="95">
        <f t="shared" si="3"/>
        <v>0</v>
      </c>
      <c r="M81" s="34"/>
      <c r="O81" s="34"/>
      <c r="P81" s="26"/>
    </row>
    <row r="82" spans="1:16" ht="15" customHeight="1">
      <c r="A82" s="26"/>
      <c r="B82" s="26"/>
      <c r="C82" s="53"/>
      <c r="D82" s="26"/>
      <c r="E82" s="26"/>
      <c r="F82" s="26" t="s">
        <v>47</v>
      </c>
      <c r="G82" s="86">
        <v>1</v>
      </c>
      <c r="H82" s="33">
        <v>5000</v>
      </c>
      <c r="L82" s="95">
        <f t="shared" si="3"/>
        <v>5000</v>
      </c>
      <c r="M82" s="34">
        <f>SUM(L82)</f>
        <v>5000</v>
      </c>
      <c r="O82" s="34"/>
      <c r="P82" s="26"/>
    </row>
    <row r="83" spans="1:16" ht="15" customHeight="1">
      <c r="A83" s="26"/>
      <c r="B83" s="26"/>
      <c r="C83" s="32" t="s">
        <v>34</v>
      </c>
      <c r="D83" s="26"/>
      <c r="E83" s="26" t="s">
        <v>35</v>
      </c>
      <c r="F83" s="26"/>
      <c r="M83" s="34"/>
      <c r="N83" s="18">
        <f>ROUND(SUM(M84:M104),-2)</f>
        <v>76300</v>
      </c>
      <c r="O83" s="34"/>
      <c r="P83" s="26"/>
    </row>
    <row r="84" spans="1:16" ht="15" customHeight="1">
      <c r="A84" s="26"/>
      <c r="B84" s="26"/>
      <c r="C84" s="32"/>
      <c r="D84" s="26"/>
      <c r="E84" s="26"/>
      <c r="F84" s="67" t="s">
        <v>120</v>
      </c>
      <c r="G84" s="90"/>
      <c r="H84" s="68"/>
      <c r="I84" s="69"/>
      <c r="J84" s="69"/>
      <c r="K84" s="70"/>
      <c r="M84" s="34">
        <f>SUM(L85)</f>
        <v>5340</v>
      </c>
      <c r="O84" s="34"/>
      <c r="P84" s="26"/>
    </row>
    <row r="85" spans="1:16" s="26" customFormat="1" ht="15" customHeight="1">
      <c r="C85" s="53"/>
      <c r="F85" s="31" t="s">
        <v>121</v>
      </c>
      <c r="G85" s="86">
        <v>1</v>
      </c>
      <c r="H85" s="33">
        <v>445</v>
      </c>
      <c r="I85" s="27"/>
      <c r="J85" s="27">
        <v>12</v>
      </c>
      <c r="K85" s="35"/>
      <c r="L85" s="96">
        <f>G85*J85*H85</f>
        <v>5340</v>
      </c>
      <c r="M85" s="38"/>
      <c r="N85" s="20"/>
      <c r="O85" s="38"/>
    </row>
    <row r="86" spans="1:16" ht="15" customHeight="1">
      <c r="A86" s="26"/>
      <c r="B86" s="26"/>
      <c r="C86" s="32"/>
      <c r="D86" s="26"/>
      <c r="E86" s="26"/>
      <c r="F86" s="67" t="s">
        <v>50</v>
      </c>
      <c r="G86" s="90"/>
      <c r="H86" s="68"/>
      <c r="I86" s="69"/>
      <c r="J86" s="69"/>
      <c r="K86" s="70"/>
      <c r="M86" s="34">
        <f>SUM(L87:L94)</f>
        <v>36300</v>
      </c>
      <c r="O86" s="34"/>
      <c r="P86" s="26"/>
    </row>
    <row r="87" spans="1:16" ht="15" customHeight="1">
      <c r="A87" s="71"/>
      <c r="B87" s="71"/>
      <c r="C87" s="72"/>
      <c r="D87" s="71"/>
      <c r="E87" s="71"/>
      <c r="F87" s="73" t="s">
        <v>54</v>
      </c>
      <c r="G87" s="90"/>
      <c r="H87" s="74"/>
      <c r="I87" s="75"/>
      <c r="J87" s="75"/>
      <c r="K87" s="34"/>
      <c r="L87" s="100">
        <f>SUM(K88:K90)</f>
        <v>30720</v>
      </c>
      <c r="M87" s="34"/>
      <c r="N87" s="20"/>
      <c r="O87" s="38"/>
      <c r="P87" s="71"/>
    </row>
    <row r="88" spans="1:16" ht="15" customHeight="1">
      <c r="A88" s="71"/>
      <c r="B88" s="71"/>
      <c r="C88" s="72"/>
      <c r="D88" s="71"/>
      <c r="E88" s="71"/>
      <c r="F88" s="76" t="s">
        <v>84</v>
      </c>
      <c r="G88" s="90">
        <v>2</v>
      </c>
      <c r="H88" s="74">
        <v>40</v>
      </c>
      <c r="I88" s="75">
        <v>12</v>
      </c>
      <c r="J88" s="75">
        <v>12</v>
      </c>
      <c r="K88" s="38">
        <f>J88*I88*H88*G88</f>
        <v>11520</v>
      </c>
      <c r="L88" s="96"/>
      <c r="M88" s="38"/>
      <c r="N88" s="20"/>
      <c r="O88" s="38"/>
      <c r="P88" s="71"/>
    </row>
    <row r="89" spans="1:16" ht="15" customHeight="1">
      <c r="A89" s="71"/>
      <c r="B89" s="71"/>
      <c r="C89" s="72"/>
      <c r="D89" s="71"/>
      <c r="E89" s="71"/>
      <c r="F89" s="76" t="s">
        <v>85</v>
      </c>
      <c r="G89" s="90">
        <v>2</v>
      </c>
      <c r="H89" s="74">
        <v>40</v>
      </c>
      <c r="I89" s="75">
        <v>10</v>
      </c>
      <c r="J89" s="75">
        <v>12</v>
      </c>
      <c r="K89" s="38">
        <f>J89*I89*H89*G89</f>
        <v>9600</v>
      </c>
      <c r="L89" s="96"/>
      <c r="M89" s="38"/>
      <c r="N89" s="20"/>
      <c r="O89" s="38"/>
      <c r="P89" s="71"/>
    </row>
    <row r="90" spans="1:16" ht="15" customHeight="1">
      <c r="A90" s="71"/>
      <c r="B90" s="71"/>
      <c r="C90" s="72"/>
      <c r="D90" s="71"/>
      <c r="E90" s="71"/>
      <c r="F90" s="76" t="s">
        <v>86</v>
      </c>
      <c r="G90" s="90">
        <v>2</v>
      </c>
      <c r="H90" s="74">
        <v>40</v>
      </c>
      <c r="I90" s="75">
        <v>10</v>
      </c>
      <c r="J90" s="75">
        <v>12</v>
      </c>
      <c r="K90" s="38">
        <f>J90*I90*H90*G90</f>
        <v>9600</v>
      </c>
      <c r="L90" s="96"/>
      <c r="M90" s="38"/>
      <c r="N90" s="20"/>
      <c r="O90" s="38"/>
      <c r="P90" s="71"/>
    </row>
    <row r="91" spans="1:16" ht="15" customHeight="1">
      <c r="A91" s="71"/>
      <c r="B91" s="71"/>
      <c r="C91" s="72"/>
      <c r="D91" s="71"/>
      <c r="E91" s="71"/>
      <c r="F91" s="73" t="s">
        <v>55</v>
      </c>
      <c r="G91" s="90"/>
      <c r="H91" s="74"/>
      <c r="I91" s="75"/>
      <c r="J91" s="75"/>
      <c r="K91" s="34"/>
      <c r="L91" s="101">
        <f>SUM(K92:K94)</f>
        <v>5580</v>
      </c>
      <c r="M91" s="38"/>
      <c r="N91" s="20"/>
      <c r="O91" s="38"/>
      <c r="P91" s="71"/>
    </row>
    <row r="92" spans="1:16" ht="15" customHeight="1">
      <c r="A92" s="71"/>
      <c r="B92" s="71"/>
      <c r="C92" s="72"/>
      <c r="D92" s="71"/>
      <c r="E92" s="71"/>
      <c r="F92" s="76" t="s">
        <v>57</v>
      </c>
      <c r="G92" s="90">
        <v>16</v>
      </c>
      <c r="H92" s="74">
        <v>15</v>
      </c>
      <c r="I92" s="75">
        <v>1</v>
      </c>
      <c r="J92" s="75">
        <v>12</v>
      </c>
      <c r="K92" s="34">
        <f>J92*I92*H92*G92</f>
        <v>2880</v>
      </c>
      <c r="L92" s="101"/>
      <c r="M92" s="38"/>
      <c r="O92" s="34"/>
      <c r="P92" s="71"/>
    </row>
    <row r="93" spans="1:16" ht="15" customHeight="1">
      <c r="A93" s="71"/>
      <c r="B93" s="71"/>
      <c r="C93" s="72"/>
      <c r="D93" s="71"/>
      <c r="E93" s="71"/>
      <c r="F93" s="76" t="s">
        <v>58</v>
      </c>
      <c r="G93" s="90">
        <v>2</v>
      </c>
      <c r="H93" s="74">
        <v>22.5</v>
      </c>
      <c r="I93" s="75">
        <v>1</v>
      </c>
      <c r="J93" s="75">
        <v>12</v>
      </c>
      <c r="K93" s="34">
        <f>J93*I93*H93*G93</f>
        <v>540</v>
      </c>
      <c r="L93" s="101"/>
      <c r="M93" s="38"/>
      <c r="O93" s="34"/>
      <c r="P93" s="71"/>
    </row>
    <row r="94" spans="1:16" ht="15" customHeight="1">
      <c r="A94" s="71"/>
      <c r="B94" s="71"/>
      <c r="C94" s="72"/>
      <c r="D94" s="71"/>
      <c r="E94" s="71"/>
      <c r="F94" s="76" t="s">
        <v>59</v>
      </c>
      <c r="G94" s="90">
        <v>2</v>
      </c>
      <c r="H94" s="74">
        <v>90</v>
      </c>
      <c r="I94" s="75">
        <v>1</v>
      </c>
      <c r="J94" s="75">
        <v>12</v>
      </c>
      <c r="K94" s="34">
        <f>J94*I94*H94*G94</f>
        <v>2160</v>
      </c>
      <c r="L94" s="101"/>
      <c r="M94" s="38"/>
      <c r="O94" s="34"/>
      <c r="P94" s="71"/>
    </row>
    <row r="95" spans="1:16" ht="15" customHeight="1">
      <c r="A95" s="26"/>
      <c r="B95" s="26"/>
      <c r="C95" s="53"/>
      <c r="D95" s="26"/>
      <c r="E95" s="26"/>
      <c r="F95" s="29" t="s">
        <v>137</v>
      </c>
      <c r="K95" s="35"/>
      <c r="L95" s="96"/>
      <c r="M95" s="38">
        <f>SUM(L96:L104)</f>
        <v>34700</v>
      </c>
      <c r="N95" s="20"/>
      <c r="O95" s="38"/>
      <c r="P95" s="26"/>
    </row>
    <row r="96" spans="1:16" ht="15" customHeight="1">
      <c r="A96" s="26"/>
      <c r="B96" s="26"/>
      <c r="C96" s="53"/>
      <c r="D96" s="26"/>
      <c r="E96" s="26"/>
      <c r="F96" s="31" t="s">
        <v>88</v>
      </c>
      <c r="G96" s="86">
        <v>1</v>
      </c>
      <c r="H96" s="33">
        <v>2500</v>
      </c>
      <c r="K96" s="35"/>
      <c r="L96" s="96">
        <f>G96*H96</f>
        <v>2500</v>
      </c>
      <c r="M96" s="38"/>
      <c r="N96" s="20"/>
      <c r="O96" s="38"/>
      <c r="P96" s="26"/>
    </row>
    <row r="97" spans="1:16" ht="15" customHeight="1">
      <c r="A97" s="26"/>
      <c r="B97" s="26"/>
      <c r="C97" s="53"/>
      <c r="D97" s="26"/>
      <c r="E97" s="26"/>
      <c r="F97" s="31" t="s">
        <v>89</v>
      </c>
      <c r="G97" s="86">
        <v>1</v>
      </c>
      <c r="H97" s="33">
        <v>7200</v>
      </c>
      <c r="K97" s="35"/>
      <c r="L97" s="96">
        <f t="shared" ref="L97:L104" si="4">G97*H97</f>
        <v>7200</v>
      </c>
      <c r="M97" s="38"/>
      <c r="N97" s="20"/>
      <c r="O97" s="38"/>
      <c r="P97" s="26"/>
    </row>
    <row r="98" spans="1:16" ht="15" customHeight="1">
      <c r="A98" s="26"/>
      <c r="B98" s="26"/>
      <c r="C98" s="53"/>
      <c r="D98" s="26"/>
      <c r="E98" s="26"/>
      <c r="F98" s="31" t="s">
        <v>90</v>
      </c>
      <c r="G98" s="86">
        <v>1</v>
      </c>
      <c r="H98" s="33">
        <v>0</v>
      </c>
      <c r="K98" s="35"/>
      <c r="L98" s="96">
        <f t="shared" si="4"/>
        <v>0</v>
      </c>
      <c r="M98" s="38"/>
      <c r="N98" s="20"/>
      <c r="O98" s="38"/>
      <c r="P98" s="26"/>
    </row>
    <row r="99" spans="1:16" ht="15" customHeight="1">
      <c r="A99" s="26"/>
      <c r="B99" s="26"/>
      <c r="C99" s="53"/>
      <c r="D99" s="26"/>
      <c r="E99" s="26"/>
      <c r="F99" s="31" t="s">
        <v>91</v>
      </c>
      <c r="G99" s="86">
        <v>1</v>
      </c>
      <c r="H99" s="33">
        <v>2500</v>
      </c>
      <c r="K99" s="35"/>
      <c r="L99" s="96">
        <f t="shared" si="4"/>
        <v>2500</v>
      </c>
      <c r="M99" s="38"/>
      <c r="N99" s="20"/>
      <c r="O99" s="38"/>
      <c r="P99" s="26"/>
    </row>
    <row r="100" spans="1:16" ht="15" customHeight="1">
      <c r="A100" s="26"/>
      <c r="B100" s="26"/>
      <c r="C100" s="53"/>
      <c r="D100" s="26"/>
      <c r="E100" s="26"/>
      <c r="F100" s="31" t="s">
        <v>92</v>
      </c>
      <c r="G100" s="86">
        <v>1</v>
      </c>
      <c r="H100" s="33">
        <v>5900</v>
      </c>
      <c r="K100" s="35"/>
      <c r="L100" s="96">
        <f t="shared" si="4"/>
        <v>5900</v>
      </c>
      <c r="M100" s="38"/>
      <c r="N100" s="20"/>
      <c r="O100" s="38"/>
      <c r="P100" s="26"/>
    </row>
    <row r="101" spans="1:16" ht="15" customHeight="1">
      <c r="A101" s="26"/>
      <c r="B101" s="26"/>
      <c r="C101" s="53"/>
      <c r="D101" s="26"/>
      <c r="E101" s="26"/>
      <c r="F101" s="31" t="s">
        <v>95</v>
      </c>
      <c r="G101" s="86">
        <v>1</v>
      </c>
      <c r="H101" s="33">
        <v>5500</v>
      </c>
      <c r="K101" s="35"/>
      <c r="L101" s="96">
        <f t="shared" si="4"/>
        <v>5500</v>
      </c>
      <c r="M101" s="38"/>
      <c r="N101" s="20"/>
      <c r="O101" s="38"/>
      <c r="P101" s="26"/>
    </row>
    <row r="102" spans="1:16" ht="15" customHeight="1">
      <c r="A102" s="26"/>
      <c r="B102" s="26"/>
      <c r="C102" s="53"/>
      <c r="D102" s="26"/>
      <c r="E102" s="26"/>
      <c r="F102" s="31" t="s">
        <v>93</v>
      </c>
      <c r="G102" s="86">
        <v>1</v>
      </c>
      <c r="H102" s="33">
        <v>4300</v>
      </c>
      <c r="K102" s="35"/>
      <c r="L102" s="96">
        <f t="shared" si="4"/>
        <v>4300</v>
      </c>
      <c r="M102" s="38"/>
      <c r="N102" s="20"/>
      <c r="O102" s="38"/>
      <c r="P102" s="26"/>
    </row>
    <row r="103" spans="1:16" ht="15" customHeight="1">
      <c r="A103" s="26"/>
      <c r="B103" s="26"/>
      <c r="C103" s="53"/>
      <c r="D103" s="26"/>
      <c r="E103" s="26"/>
      <c r="F103" s="31" t="s">
        <v>94</v>
      </c>
      <c r="G103" s="86">
        <v>1</v>
      </c>
      <c r="H103" s="33">
        <v>4800</v>
      </c>
      <c r="K103" s="35"/>
      <c r="L103" s="96">
        <f t="shared" si="4"/>
        <v>4800</v>
      </c>
      <c r="M103" s="38"/>
      <c r="N103" s="20"/>
      <c r="O103" s="38"/>
      <c r="P103" s="26"/>
    </row>
    <row r="104" spans="1:16" ht="15" customHeight="1">
      <c r="A104" s="26"/>
      <c r="B104" s="26"/>
      <c r="C104" s="53"/>
      <c r="D104" s="26"/>
      <c r="E104" s="26"/>
      <c r="F104" s="31" t="s">
        <v>96</v>
      </c>
      <c r="G104" s="86">
        <v>1</v>
      </c>
      <c r="H104" s="33">
        <v>2000</v>
      </c>
      <c r="K104" s="35"/>
      <c r="L104" s="96">
        <f t="shared" si="4"/>
        <v>2000</v>
      </c>
      <c r="M104" s="38"/>
      <c r="N104" s="20"/>
      <c r="O104" s="38"/>
      <c r="P104" s="26"/>
    </row>
    <row r="105" spans="1:16" ht="15" customHeight="1">
      <c r="A105" s="26"/>
      <c r="B105" s="26"/>
      <c r="C105" s="32" t="s">
        <v>21</v>
      </c>
      <c r="D105" s="26"/>
      <c r="E105" s="26" t="s">
        <v>10</v>
      </c>
      <c r="F105" s="26"/>
      <c r="M105" s="34"/>
      <c r="N105" s="18">
        <f>ROUND(SUM(M106:M139),-2)</f>
        <v>157200</v>
      </c>
      <c r="O105" s="34"/>
      <c r="P105" s="26"/>
    </row>
    <row r="106" spans="1:16" ht="15" customHeight="1">
      <c r="A106" s="4"/>
      <c r="B106" s="26"/>
      <c r="C106" s="32"/>
      <c r="D106" s="26"/>
      <c r="E106" s="26"/>
      <c r="F106" s="50" t="s">
        <v>51</v>
      </c>
      <c r="G106" s="86">
        <v>1</v>
      </c>
      <c r="H106" s="33">
        <v>15000</v>
      </c>
      <c r="K106" s="35"/>
      <c r="L106" s="96"/>
      <c r="M106" s="77">
        <f>G106*H106</f>
        <v>15000</v>
      </c>
      <c r="N106" s="20"/>
      <c r="O106" s="38"/>
      <c r="P106" s="26"/>
    </row>
    <row r="107" spans="1:16" ht="15" customHeight="1">
      <c r="A107" s="26"/>
      <c r="B107" s="26"/>
      <c r="C107" s="53"/>
      <c r="D107" s="26"/>
      <c r="E107" s="26"/>
      <c r="F107" s="50" t="s">
        <v>48</v>
      </c>
      <c r="G107" s="86">
        <v>1</v>
      </c>
      <c r="H107" s="33">
        <v>50000</v>
      </c>
      <c r="K107" s="35"/>
      <c r="L107" s="96"/>
      <c r="M107" s="77">
        <f>G107*H107</f>
        <v>50000</v>
      </c>
      <c r="O107" s="34"/>
      <c r="P107" s="26"/>
    </row>
    <row r="108" spans="1:16" ht="15" customHeight="1">
      <c r="A108" s="26"/>
      <c r="B108" s="26"/>
      <c r="C108" s="53"/>
      <c r="D108" s="26"/>
      <c r="E108" s="26"/>
      <c r="F108" s="50" t="s">
        <v>53</v>
      </c>
      <c r="K108" s="35"/>
      <c r="L108" s="96"/>
      <c r="M108" s="77">
        <f>SUM(L109:L112)</f>
        <v>25640</v>
      </c>
      <c r="O108" s="34"/>
      <c r="P108" s="26"/>
    </row>
    <row r="109" spans="1:16" ht="15" customHeight="1">
      <c r="A109" s="26"/>
      <c r="B109" s="26"/>
      <c r="C109" s="53"/>
      <c r="D109" s="26"/>
      <c r="E109" s="26"/>
      <c r="F109" s="66" t="s">
        <v>159</v>
      </c>
      <c r="G109" s="86">
        <v>8</v>
      </c>
      <c r="H109" s="33">
        <v>850</v>
      </c>
      <c r="K109" s="35"/>
      <c r="L109" s="96">
        <f>G109*H109</f>
        <v>6800</v>
      </c>
      <c r="M109" s="77"/>
      <c r="N109" s="20"/>
      <c r="O109" s="38"/>
      <c r="P109" s="26"/>
    </row>
    <row r="110" spans="1:16" ht="15" customHeight="1">
      <c r="A110" s="26"/>
      <c r="B110" s="26"/>
      <c r="C110" s="53"/>
      <c r="D110" s="26"/>
      <c r="E110" s="26"/>
      <c r="F110" s="66" t="s">
        <v>66</v>
      </c>
      <c r="G110" s="86">
        <v>20</v>
      </c>
      <c r="H110" s="33">
        <v>450</v>
      </c>
      <c r="K110" s="35"/>
      <c r="L110" s="96">
        <f>G110*H110</f>
        <v>9000</v>
      </c>
      <c r="M110" s="77"/>
      <c r="N110" s="20"/>
      <c r="O110" s="38"/>
      <c r="P110" s="26"/>
    </row>
    <row r="111" spans="1:16" ht="15" customHeight="1">
      <c r="A111" s="26"/>
      <c r="B111" s="26"/>
      <c r="C111" s="53"/>
      <c r="D111" s="26"/>
      <c r="E111" s="26"/>
      <c r="F111" s="66" t="s">
        <v>67</v>
      </c>
      <c r="G111" s="86">
        <v>74</v>
      </c>
      <c r="H111" s="33">
        <v>120</v>
      </c>
      <c r="K111" s="35"/>
      <c r="L111" s="96">
        <f>G111*H111</f>
        <v>8880</v>
      </c>
      <c r="M111" s="77"/>
      <c r="N111" s="20"/>
      <c r="O111" s="38"/>
      <c r="P111" s="26"/>
    </row>
    <row r="112" spans="1:16" ht="15" customHeight="1">
      <c r="A112" s="26"/>
      <c r="B112" s="26"/>
      <c r="C112" s="53"/>
      <c r="D112" s="26"/>
      <c r="E112" s="26"/>
      <c r="F112" s="66" t="s">
        <v>68</v>
      </c>
      <c r="G112" s="86">
        <v>16</v>
      </c>
      <c r="H112" s="33">
        <v>60</v>
      </c>
      <c r="K112" s="35"/>
      <c r="L112" s="96">
        <f>G112*H112</f>
        <v>960</v>
      </c>
      <c r="M112" s="77"/>
      <c r="N112" s="20"/>
      <c r="O112" s="38"/>
      <c r="P112" s="26"/>
    </row>
    <row r="113" spans="1:16" ht="15" customHeight="1">
      <c r="A113" s="26"/>
      <c r="B113" s="26"/>
      <c r="C113" s="53"/>
      <c r="D113" s="26"/>
      <c r="E113" s="26"/>
      <c r="F113" s="50" t="s">
        <v>82</v>
      </c>
      <c r="K113" s="35"/>
      <c r="L113" s="96"/>
      <c r="M113" s="38">
        <f>SUM(L114:L116)</f>
        <v>5750</v>
      </c>
      <c r="O113" s="34"/>
      <c r="P113" s="26"/>
    </row>
    <row r="114" spans="1:16" ht="15" customHeight="1">
      <c r="A114" s="71"/>
      <c r="B114" s="71"/>
      <c r="C114" s="72"/>
      <c r="D114" s="71"/>
      <c r="E114" s="71"/>
      <c r="F114" s="103" t="s">
        <v>163</v>
      </c>
      <c r="G114" s="87">
        <v>3</v>
      </c>
      <c r="H114" s="33">
        <v>1000</v>
      </c>
      <c r="I114" s="78"/>
      <c r="J114" s="78"/>
      <c r="K114" s="35"/>
      <c r="L114" s="96">
        <f>G114*H114</f>
        <v>3000</v>
      </c>
      <c r="M114" s="38"/>
      <c r="N114" s="20"/>
      <c r="O114" s="38"/>
      <c r="P114" s="71"/>
    </row>
    <row r="115" spans="1:16" ht="15" customHeight="1">
      <c r="A115" s="71"/>
      <c r="B115" s="71"/>
      <c r="C115" s="72"/>
      <c r="D115" s="71"/>
      <c r="E115" s="71"/>
      <c r="F115" s="103" t="s">
        <v>162</v>
      </c>
      <c r="G115" s="87">
        <v>2</v>
      </c>
      <c r="H115" s="33">
        <v>250</v>
      </c>
      <c r="I115" s="78"/>
      <c r="J115" s="78"/>
      <c r="K115" s="35"/>
      <c r="L115" s="96">
        <f>G115*H115</f>
        <v>500</v>
      </c>
      <c r="M115" s="38"/>
      <c r="N115" s="20"/>
      <c r="O115" s="38"/>
      <c r="P115" s="71"/>
    </row>
    <row r="116" spans="1:16" ht="15" customHeight="1">
      <c r="A116" s="71"/>
      <c r="B116" s="71"/>
      <c r="C116" s="72"/>
      <c r="D116" s="71"/>
      <c r="E116" s="71"/>
      <c r="F116" s="103" t="s">
        <v>83</v>
      </c>
      <c r="G116" s="86">
        <v>3</v>
      </c>
      <c r="H116" s="33">
        <v>750</v>
      </c>
      <c r="I116" s="78"/>
      <c r="J116" s="78"/>
      <c r="K116" s="35"/>
      <c r="L116" s="96">
        <f>G116*H116</f>
        <v>2250</v>
      </c>
      <c r="M116" s="38"/>
      <c r="N116" s="20"/>
      <c r="O116" s="38"/>
      <c r="P116" s="71"/>
    </row>
    <row r="117" spans="1:16" ht="15" customHeight="1">
      <c r="A117" s="26"/>
      <c r="B117" s="26"/>
      <c r="C117" s="53"/>
      <c r="D117" s="26"/>
      <c r="E117" s="26"/>
      <c r="F117" s="50" t="s">
        <v>52</v>
      </c>
      <c r="K117" s="35"/>
      <c r="L117" s="96"/>
      <c r="M117" s="77">
        <f>SUM(L118:L118)</f>
        <v>4800</v>
      </c>
      <c r="O117" s="34"/>
      <c r="P117" s="26"/>
    </row>
    <row r="118" spans="1:16" ht="15" customHeight="1">
      <c r="A118" s="26"/>
      <c r="B118" s="26"/>
      <c r="C118" s="53"/>
      <c r="D118" s="26"/>
      <c r="E118" s="26"/>
      <c r="F118" s="66" t="s">
        <v>139</v>
      </c>
      <c r="G118" s="86">
        <v>4</v>
      </c>
      <c r="H118" s="33">
        <v>1200</v>
      </c>
      <c r="K118" s="35"/>
      <c r="L118" s="96">
        <f>G118*H118</f>
        <v>4800</v>
      </c>
      <c r="M118" s="77"/>
      <c r="O118" s="34"/>
      <c r="P118" s="26"/>
    </row>
    <row r="119" spans="1:16" ht="15" customHeight="1">
      <c r="A119" s="26"/>
      <c r="B119" s="26"/>
      <c r="C119" s="53"/>
      <c r="D119" s="26"/>
      <c r="E119" s="26"/>
      <c r="F119" s="50" t="s">
        <v>150</v>
      </c>
      <c r="K119" s="35"/>
      <c r="L119" s="96"/>
      <c r="M119" s="38">
        <f>SUM(L120:L120)</f>
        <v>36000</v>
      </c>
      <c r="O119" s="34"/>
      <c r="P119" s="26"/>
    </row>
    <row r="120" spans="1:16" ht="15" customHeight="1">
      <c r="A120" s="71"/>
      <c r="B120" s="71"/>
      <c r="C120" s="72"/>
      <c r="D120" s="71"/>
      <c r="E120" s="71"/>
      <c r="F120" s="103" t="s">
        <v>165</v>
      </c>
      <c r="G120" s="87">
        <v>40</v>
      </c>
      <c r="H120" s="33">
        <v>900</v>
      </c>
      <c r="I120" s="78"/>
      <c r="J120" s="78"/>
      <c r="K120" s="35"/>
      <c r="L120" s="96">
        <f>G120*H120</f>
        <v>36000</v>
      </c>
      <c r="M120" s="38"/>
      <c r="N120" s="20"/>
      <c r="O120" s="38"/>
      <c r="P120" s="71"/>
    </row>
    <row r="121" spans="1:16" ht="15" customHeight="1">
      <c r="A121" s="71"/>
      <c r="B121" s="71"/>
      <c r="C121" s="72"/>
      <c r="D121" s="71"/>
      <c r="E121" s="71"/>
      <c r="F121" s="91" t="s">
        <v>143</v>
      </c>
      <c r="G121" s="87"/>
      <c r="H121" s="82"/>
      <c r="I121" s="78"/>
      <c r="J121" s="78"/>
      <c r="K121" s="35"/>
      <c r="L121" s="96"/>
      <c r="M121" s="38">
        <f>SUM(L122+L126)</f>
        <v>4475</v>
      </c>
      <c r="O121" s="34"/>
      <c r="P121" s="71"/>
    </row>
    <row r="122" spans="1:16" ht="15" customHeight="1">
      <c r="A122" s="71"/>
      <c r="B122" s="71"/>
      <c r="C122" s="72"/>
      <c r="D122" s="71"/>
      <c r="E122" s="71"/>
      <c r="F122" s="103" t="s">
        <v>101</v>
      </c>
      <c r="G122" s="87"/>
      <c r="H122" s="82"/>
      <c r="I122" s="78"/>
      <c r="J122" s="78"/>
      <c r="K122" s="35"/>
      <c r="L122" s="96">
        <f>SUM(K123:K125)</f>
        <v>1475</v>
      </c>
      <c r="M122" s="38"/>
      <c r="O122" s="34"/>
      <c r="P122" s="71"/>
    </row>
    <row r="123" spans="1:16" ht="15" customHeight="1">
      <c r="F123" s="24" t="s">
        <v>152</v>
      </c>
      <c r="G123" s="86">
        <v>3</v>
      </c>
      <c r="H123" s="33">
        <v>55</v>
      </c>
      <c r="K123" s="35">
        <f>G123*H123</f>
        <v>165</v>
      </c>
      <c r="L123" s="96"/>
    </row>
    <row r="124" spans="1:16" ht="15" customHeight="1">
      <c r="F124" s="24" t="s">
        <v>153</v>
      </c>
      <c r="G124" s="86">
        <v>4</v>
      </c>
      <c r="H124" s="33">
        <v>50</v>
      </c>
      <c r="K124" s="35">
        <f>G124*H124</f>
        <v>200</v>
      </c>
      <c r="L124" s="96"/>
    </row>
    <row r="125" spans="1:16" ht="15" customHeight="1">
      <c r="F125" s="24" t="s">
        <v>154</v>
      </c>
      <c r="G125" s="86">
        <v>3</v>
      </c>
      <c r="H125" s="33">
        <v>370</v>
      </c>
      <c r="K125" s="35">
        <f>G125*H125</f>
        <v>1110</v>
      </c>
      <c r="L125" s="96"/>
    </row>
    <row r="126" spans="1:16" ht="15" customHeight="1">
      <c r="A126" s="71"/>
      <c r="B126" s="71"/>
      <c r="C126" s="72"/>
      <c r="D126" s="71"/>
      <c r="E126" s="71"/>
      <c r="F126" s="103" t="s">
        <v>112</v>
      </c>
      <c r="G126" s="87"/>
      <c r="H126" s="82"/>
      <c r="I126" s="78"/>
      <c r="J126" s="78"/>
      <c r="K126" s="35"/>
      <c r="L126" s="96">
        <f>SUM(K127)</f>
        <v>3000</v>
      </c>
      <c r="M126" s="38"/>
      <c r="O126" s="34"/>
      <c r="P126" s="71"/>
    </row>
    <row r="127" spans="1:16" ht="15" customHeight="1">
      <c r="A127" s="71"/>
      <c r="B127" s="71"/>
      <c r="C127" s="72"/>
      <c r="D127" s="71"/>
      <c r="E127" s="71"/>
      <c r="F127" s="30" t="s">
        <v>164</v>
      </c>
      <c r="G127" s="87">
        <v>100</v>
      </c>
      <c r="H127" s="82">
        <v>30</v>
      </c>
      <c r="I127" s="78"/>
      <c r="J127" s="78"/>
      <c r="K127" s="35">
        <f>G127*H127</f>
        <v>3000</v>
      </c>
      <c r="L127" s="96"/>
      <c r="M127" s="38"/>
      <c r="O127" s="34"/>
      <c r="P127" s="71"/>
    </row>
    <row r="128" spans="1:16" s="109" customFormat="1" ht="15" customHeight="1">
      <c r="A128" s="104"/>
      <c r="B128" s="104"/>
      <c r="C128" s="105"/>
      <c r="D128" s="104"/>
      <c r="E128" s="104"/>
      <c r="F128" s="110" t="s">
        <v>172</v>
      </c>
      <c r="G128" s="106">
        <v>4</v>
      </c>
      <c r="H128" s="107">
        <v>800</v>
      </c>
      <c r="I128" s="108"/>
      <c r="J128" s="108"/>
      <c r="K128" s="35"/>
      <c r="L128" s="96"/>
      <c r="M128" s="77">
        <f>G128*H128</f>
        <v>3200</v>
      </c>
      <c r="N128" s="20"/>
      <c r="O128" s="38"/>
      <c r="P128" s="104"/>
    </row>
    <row r="129" spans="1:16" s="109" customFormat="1" ht="14.25" customHeight="1">
      <c r="A129" s="104"/>
      <c r="B129" s="104"/>
      <c r="C129" s="105"/>
      <c r="D129" s="104"/>
      <c r="E129" s="104"/>
      <c r="F129" s="110" t="s">
        <v>194</v>
      </c>
      <c r="G129" s="106"/>
      <c r="H129" s="107"/>
      <c r="I129" s="108"/>
      <c r="J129" s="108"/>
      <c r="K129" s="35"/>
      <c r="L129" s="96"/>
      <c r="M129" s="38">
        <f>SUM(L130:L138)</f>
        <v>11800</v>
      </c>
      <c r="N129" s="20"/>
      <c r="O129" s="38"/>
      <c r="P129" s="104"/>
    </row>
    <row r="130" spans="1:16" s="109" customFormat="1" ht="15" customHeight="1">
      <c r="A130" s="104"/>
      <c r="B130" s="104"/>
      <c r="C130" s="105"/>
      <c r="D130" s="104"/>
      <c r="E130" s="104"/>
      <c r="F130" s="112" t="s">
        <v>185</v>
      </c>
      <c r="G130" s="113">
        <v>4</v>
      </c>
      <c r="H130" s="114">
        <v>400</v>
      </c>
      <c r="I130" s="108"/>
      <c r="J130" s="108"/>
      <c r="K130" s="35"/>
      <c r="L130" s="96">
        <f t="shared" ref="L130:L135" si="5">G130*H130</f>
        <v>1600</v>
      </c>
      <c r="M130" s="38"/>
      <c r="N130" s="20"/>
      <c r="O130" s="38"/>
      <c r="P130" s="104"/>
    </row>
    <row r="131" spans="1:16" s="109" customFormat="1" ht="15" customHeight="1">
      <c r="A131" s="104"/>
      <c r="B131" s="104"/>
      <c r="C131" s="105"/>
      <c r="D131" s="104"/>
      <c r="E131" s="104"/>
      <c r="F131" s="112" t="s">
        <v>186</v>
      </c>
      <c r="G131" s="113">
        <v>4</v>
      </c>
      <c r="H131" s="114">
        <v>100</v>
      </c>
      <c r="I131" s="108"/>
      <c r="J131" s="108"/>
      <c r="K131" s="35"/>
      <c r="L131" s="96">
        <f t="shared" si="5"/>
        <v>400</v>
      </c>
      <c r="M131" s="38"/>
      <c r="N131" s="20"/>
      <c r="O131" s="38"/>
      <c r="P131" s="104"/>
    </row>
    <row r="132" spans="1:16" s="109" customFormat="1" ht="15" customHeight="1">
      <c r="A132" s="104"/>
      <c r="B132" s="104"/>
      <c r="C132" s="105"/>
      <c r="D132" s="104"/>
      <c r="E132" s="104"/>
      <c r="F132" s="112" t="s">
        <v>187</v>
      </c>
      <c r="G132" s="113">
        <v>4</v>
      </c>
      <c r="H132" s="114">
        <v>100</v>
      </c>
      <c r="I132" s="108"/>
      <c r="J132" s="108"/>
      <c r="K132" s="35"/>
      <c r="L132" s="96">
        <f t="shared" si="5"/>
        <v>400</v>
      </c>
      <c r="M132" s="38"/>
      <c r="N132" s="20"/>
      <c r="O132" s="38"/>
      <c r="P132" s="104"/>
    </row>
    <row r="133" spans="1:16" s="109" customFormat="1" ht="15" customHeight="1">
      <c r="A133" s="104"/>
      <c r="B133" s="104"/>
      <c r="C133" s="105"/>
      <c r="D133" s="104"/>
      <c r="E133" s="104"/>
      <c r="F133" s="112" t="s">
        <v>188</v>
      </c>
      <c r="G133" s="113">
        <v>4</v>
      </c>
      <c r="H133" s="114">
        <v>100</v>
      </c>
      <c r="I133" s="108"/>
      <c r="J133" s="108"/>
      <c r="K133" s="35"/>
      <c r="L133" s="96">
        <f t="shared" si="5"/>
        <v>400</v>
      </c>
      <c r="M133" s="38"/>
      <c r="N133" s="20"/>
      <c r="O133" s="38"/>
      <c r="P133" s="104"/>
    </row>
    <row r="134" spans="1:16" s="109" customFormat="1" ht="15" customHeight="1">
      <c r="A134" s="104"/>
      <c r="B134" s="104"/>
      <c r="C134" s="105"/>
      <c r="D134" s="104"/>
      <c r="E134" s="104"/>
      <c r="F134" s="112" t="s">
        <v>189</v>
      </c>
      <c r="G134" s="113">
        <v>2</v>
      </c>
      <c r="H134" s="114">
        <v>1000</v>
      </c>
      <c r="I134" s="108"/>
      <c r="J134" s="108"/>
      <c r="K134" s="35"/>
      <c r="L134" s="96">
        <f t="shared" si="5"/>
        <v>2000</v>
      </c>
      <c r="M134" s="38"/>
      <c r="N134" s="20"/>
      <c r="O134" s="38"/>
      <c r="P134" s="104"/>
    </row>
    <row r="135" spans="1:16" s="109" customFormat="1" ht="15" customHeight="1">
      <c r="A135" s="104"/>
      <c r="B135" s="104"/>
      <c r="C135" s="105"/>
      <c r="D135" s="104"/>
      <c r="E135" s="104"/>
      <c r="F135" s="112" t="s">
        <v>190</v>
      </c>
      <c r="G135" s="113">
        <v>2</v>
      </c>
      <c r="H135" s="114">
        <v>800</v>
      </c>
      <c r="I135" s="108"/>
      <c r="J135" s="108"/>
      <c r="K135" s="35"/>
      <c r="L135" s="96">
        <f t="shared" si="5"/>
        <v>1600</v>
      </c>
      <c r="M135" s="38"/>
      <c r="N135" s="20"/>
      <c r="O135" s="38"/>
      <c r="P135" s="104"/>
    </row>
    <row r="136" spans="1:16" s="109" customFormat="1" ht="15" customHeight="1">
      <c r="A136" s="104"/>
      <c r="B136" s="104"/>
      <c r="C136" s="105"/>
      <c r="D136" s="104"/>
      <c r="E136" s="104"/>
      <c r="F136" s="112" t="s">
        <v>191</v>
      </c>
      <c r="G136" s="113">
        <v>4</v>
      </c>
      <c r="H136" s="114">
        <v>350</v>
      </c>
      <c r="I136" s="108"/>
      <c r="J136" s="108"/>
      <c r="K136" s="35"/>
      <c r="L136" s="96">
        <f t="shared" ref="L136" si="6">G136*H136</f>
        <v>1400</v>
      </c>
      <c r="M136" s="38"/>
      <c r="N136" s="20"/>
      <c r="O136" s="38"/>
      <c r="P136" s="104"/>
    </row>
    <row r="137" spans="1:16" s="109" customFormat="1" ht="15" customHeight="1">
      <c r="A137" s="104"/>
      <c r="B137" s="104"/>
      <c r="C137" s="105"/>
      <c r="D137" s="104"/>
      <c r="E137" s="104"/>
      <c r="F137" s="112" t="s">
        <v>192</v>
      </c>
      <c r="G137" s="113">
        <v>4</v>
      </c>
      <c r="H137" s="114">
        <v>500</v>
      </c>
      <c r="I137" s="108"/>
      <c r="J137" s="108"/>
      <c r="K137" s="35"/>
      <c r="L137" s="96">
        <f t="shared" ref="L137" si="7">G137*H137</f>
        <v>2000</v>
      </c>
      <c r="M137" s="38"/>
      <c r="N137" s="20"/>
      <c r="O137" s="38"/>
      <c r="P137" s="104"/>
    </row>
    <row r="138" spans="1:16" s="109" customFormat="1" ht="15" customHeight="1">
      <c r="A138" s="104"/>
      <c r="B138" s="104"/>
      <c r="C138" s="105"/>
      <c r="D138" s="104"/>
      <c r="E138" s="104"/>
      <c r="F138" s="115" t="s">
        <v>193</v>
      </c>
      <c r="G138" s="118">
        <v>1</v>
      </c>
      <c r="H138" s="117">
        <v>2000</v>
      </c>
      <c r="I138" s="108"/>
      <c r="J138" s="108"/>
      <c r="K138" s="35"/>
      <c r="L138" s="96">
        <f>G138*H138</f>
        <v>2000</v>
      </c>
      <c r="M138" s="38"/>
      <c r="N138" s="20"/>
      <c r="O138" s="38"/>
      <c r="P138" s="104"/>
    </row>
    <row r="139" spans="1:16" s="23" customFormat="1" ht="15" customHeight="1">
      <c r="A139" s="60"/>
      <c r="B139" s="60"/>
      <c r="C139" s="79"/>
      <c r="D139" s="60"/>
      <c r="E139" s="60"/>
      <c r="F139" s="111" t="s">
        <v>87</v>
      </c>
      <c r="G139" s="88">
        <v>1</v>
      </c>
      <c r="H139" s="80">
        <v>500</v>
      </c>
      <c r="I139" s="64"/>
      <c r="J139" s="64"/>
      <c r="K139" s="63"/>
      <c r="L139" s="98"/>
      <c r="M139" s="81">
        <f>G139*H139</f>
        <v>500</v>
      </c>
      <c r="N139" s="22"/>
      <c r="O139" s="65"/>
      <c r="P139" s="60"/>
    </row>
    <row r="140" spans="1:16" ht="15" customHeight="1">
      <c r="A140" s="26"/>
      <c r="B140" s="26"/>
      <c r="C140" s="32" t="s">
        <v>36</v>
      </c>
      <c r="D140" s="26"/>
      <c r="E140" s="26" t="s">
        <v>37</v>
      </c>
      <c r="F140" s="26"/>
      <c r="M140" s="34"/>
      <c r="N140" s="116">
        <f>SUM(L141:L150)</f>
        <v>10570</v>
      </c>
      <c r="O140" s="34"/>
      <c r="P140" s="26"/>
    </row>
    <row r="141" spans="1:16" s="109" customFormat="1" ht="15" customHeight="1">
      <c r="A141" s="104"/>
      <c r="B141" s="104"/>
      <c r="C141" s="105"/>
      <c r="D141" s="104"/>
      <c r="E141" s="104"/>
      <c r="F141" s="112" t="s">
        <v>176</v>
      </c>
      <c r="G141" s="113">
        <v>3</v>
      </c>
      <c r="H141" s="114">
        <v>90</v>
      </c>
      <c r="I141" s="108"/>
      <c r="J141" s="108"/>
      <c r="K141" s="35"/>
      <c r="L141" s="96">
        <f t="shared" ref="L141:L150" si="8">G141*H141</f>
        <v>270</v>
      </c>
      <c r="M141" s="38"/>
      <c r="N141" s="20"/>
      <c r="O141" s="38"/>
      <c r="P141" s="104"/>
    </row>
    <row r="142" spans="1:16" s="109" customFormat="1" ht="15" customHeight="1">
      <c r="A142" s="104"/>
      <c r="B142" s="104"/>
      <c r="C142" s="105"/>
      <c r="D142" s="104"/>
      <c r="E142" s="104"/>
      <c r="F142" s="112" t="s">
        <v>195</v>
      </c>
      <c r="G142" s="113">
        <v>3</v>
      </c>
      <c r="H142" s="114">
        <v>500</v>
      </c>
      <c r="I142" s="108"/>
      <c r="J142" s="108"/>
      <c r="K142" s="35"/>
      <c r="L142" s="96">
        <f t="shared" si="8"/>
        <v>1500</v>
      </c>
      <c r="M142" s="38"/>
      <c r="N142" s="20"/>
      <c r="O142" s="38"/>
      <c r="P142" s="104"/>
    </row>
    <row r="143" spans="1:16" s="109" customFormat="1" ht="15" customHeight="1">
      <c r="A143" s="104"/>
      <c r="B143" s="104"/>
      <c r="C143" s="105"/>
      <c r="D143" s="104"/>
      <c r="E143" s="104"/>
      <c r="F143" s="112" t="s">
        <v>177</v>
      </c>
      <c r="G143" s="113">
        <v>2</v>
      </c>
      <c r="H143" s="114">
        <v>200</v>
      </c>
      <c r="I143" s="108"/>
      <c r="J143" s="108"/>
      <c r="K143" s="35"/>
      <c r="L143" s="96">
        <f t="shared" si="8"/>
        <v>400</v>
      </c>
      <c r="M143" s="38"/>
      <c r="N143" s="20"/>
      <c r="O143" s="38"/>
      <c r="P143" s="104"/>
    </row>
    <row r="144" spans="1:16" s="109" customFormat="1" ht="15" customHeight="1">
      <c r="A144" s="104"/>
      <c r="B144" s="104"/>
      <c r="C144" s="105"/>
      <c r="D144" s="104"/>
      <c r="E144" s="104"/>
      <c r="F144" s="112" t="s">
        <v>178</v>
      </c>
      <c r="G144" s="113">
        <v>3</v>
      </c>
      <c r="H144" s="114">
        <v>300</v>
      </c>
      <c r="I144" s="108"/>
      <c r="J144" s="108"/>
      <c r="K144" s="35"/>
      <c r="L144" s="96">
        <f t="shared" si="8"/>
        <v>900</v>
      </c>
      <c r="M144" s="38"/>
      <c r="N144" s="20"/>
      <c r="O144" s="38"/>
      <c r="P144" s="104"/>
    </row>
    <row r="145" spans="1:16" s="109" customFormat="1" ht="15" customHeight="1">
      <c r="A145" s="104"/>
      <c r="B145" s="104"/>
      <c r="C145" s="105"/>
      <c r="D145" s="104"/>
      <c r="E145" s="104"/>
      <c r="F145" s="112" t="s">
        <v>179</v>
      </c>
      <c r="G145" s="113">
        <v>2</v>
      </c>
      <c r="H145" s="114">
        <v>400</v>
      </c>
      <c r="I145" s="108"/>
      <c r="J145" s="108"/>
      <c r="K145" s="35"/>
      <c r="L145" s="96">
        <f t="shared" si="8"/>
        <v>800</v>
      </c>
      <c r="M145" s="38"/>
      <c r="N145" s="20"/>
      <c r="O145" s="38"/>
      <c r="P145" s="104"/>
    </row>
    <row r="146" spans="1:16" s="109" customFormat="1" ht="15" customHeight="1">
      <c r="A146" s="104"/>
      <c r="B146" s="104"/>
      <c r="C146" s="105"/>
      <c r="D146" s="104"/>
      <c r="E146" s="104"/>
      <c r="F146" s="112" t="s">
        <v>180</v>
      </c>
      <c r="G146" s="113">
        <v>1</v>
      </c>
      <c r="H146" s="114">
        <v>500</v>
      </c>
      <c r="I146" s="108"/>
      <c r="J146" s="108"/>
      <c r="K146" s="35"/>
      <c r="L146" s="96">
        <f t="shared" si="8"/>
        <v>500</v>
      </c>
      <c r="M146" s="38"/>
      <c r="N146" s="20"/>
      <c r="O146" s="38"/>
      <c r="P146" s="104"/>
    </row>
    <row r="147" spans="1:16" s="109" customFormat="1" ht="15" customHeight="1">
      <c r="A147" s="104"/>
      <c r="B147" s="104"/>
      <c r="C147" s="105"/>
      <c r="D147" s="104"/>
      <c r="E147" s="104"/>
      <c r="F147" s="112" t="s">
        <v>181</v>
      </c>
      <c r="G147" s="113">
        <v>2</v>
      </c>
      <c r="H147" s="114">
        <v>600</v>
      </c>
      <c r="I147" s="108"/>
      <c r="J147" s="108"/>
      <c r="K147" s="35"/>
      <c r="L147" s="96">
        <f t="shared" si="8"/>
        <v>1200</v>
      </c>
      <c r="M147" s="38"/>
      <c r="N147" s="20"/>
      <c r="O147" s="38"/>
      <c r="P147" s="104"/>
    </row>
    <row r="148" spans="1:16" s="109" customFormat="1" ht="15" customHeight="1">
      <c r="A148" s="104"/>
      <c r="B148" s="104"/>
      <c r="C148" s="105"/>
      <c r="D148" s="104"/>
      <c r="E148" s="104"/>
      <c r="F148" s="112" t="s">
        <v>182</v>
      </c>
      <c r="G148" s="113">
        <v>2</v>
      </c>
      <c r="H148" s="114">
        <v>1000</v>
      </c>
      <c r="I148" s="108"/>
      <c r="J148" s="108"/>
      <c r="K148" s="35"/>
      <c r="L148" s="96">
        <f t="shared" si="8"/>
        <v>2000</v>
      </c>
      <c r="M148" s="38"/>
      <c r="N148" s="20"/>
      <c r="O148" s="38"/>
      <c r="P148" s="104"/>
    </row>
    <row r="149" spans="1:16" s="109" customFormat="1" ht="15" customHeight="1">
      <c r="A149" s="104"/>
      <c r="B149" s="104"/>
      <c r="C149" s="105"/>
      <c r="D149" s="104"/>
      <c r="E149" s="104"/>
      <c r="F149" s="112" t="s">
        <v>183</v>
      </c>
      <c r="G149" s="113">
        <v>1</v>
      </c>
      <c r="H149" s="114">
        <v>1500</v>
      </c>
      <c r="I149" s="108"/>
      <c r="J149" s="108"/>
      <c r="K149" s="35"/>
      <c r="L149" s="96">
        <f t="shared" si="8"/>
        <v>1500</v>
      </c>
      <c r="M149" s="38"/>
      <c r="N149" s="20"/>
      <c r="O149" s="38"/>
      <c r="P149" s="104"/>
    </row>
    <row r="150" spans="1:16" s="109" customFormat="1" ht="15" customHeight="1">
      <c r="A150" s="104"/>
      <c r="B150" s="104"/>
      <c r="C150" s="105"/>
      <c r="D150" s="104"/>
      <c r="E150" s="104"/>
      <c r="F150" s="112" t="s">
        <v>184</v>
      </c>
      <c r="G150" s="113">
        <v>1</v>
      </c>
      <c r="H150" s="114">
        <v>1500</v>
      </c>
      <c r="I150" s="108"/>
      <c r="J150" s="108"/>
      <c r="K150" s="35"/>
      <c r="L150" s="96">
        <f t="shared" si="8"/>
        <v>1500</v>
      </c>
      <c r="M150" s="38"/>
      <c r="N150" s="20"/>
      <c r="O150" s="38"/>
      <c r="P150" s="104"/>
    </row>
    <row r="151" spans="1:16" ht="15" customHeight="1">
      <c r="A151" s="26"/>
      <c r="B151" s="26"/>
      <c r="C151" s="32" t="s">
        <v>38</v>
      </c>
      <c r="D151" s="26"/>
      <c r="E151" s="26" t="s">
        <v>39</v>
      </c>
      <c r="F151" s="54" t="s">
        <v>132</v>
      </c>
      <c r="K151" s="35"/>
      <c r="L151" s="96"/>
      <c r="M151" s="34"/>
      <c r="N151" s="19">
        <v>16766</v>
      </c>
      <c r="P151" s="26"/>
    </row>
    <row r="152" spans="1:16" ht="15" customHeight="1">
      <c r="A152" s="26"/>
      <c r="B152" s="26"/>
      <c r="C152" s="32" t="s">
        <v>40</v>
      </c>
      <c r="D152" s="26"/>
      <c r="E152" s="26" t="s">
        <v>41</v>
      </c>
      <c r="F152" s="26"/>
      <c r="M152" s="34"/>
      <c r="N152" s="18">
        <f>ROUND(SUM(M153:M156),-2)</f>
        <v>310000</v>
      </c>
      <c r="O152" s="34"/>
      <c r="P152" s="26"/>
    </row>
    <row r="153" spans="1:16" ht="15" customHeight="1">
      <c r="A153" s="26"/>
      <c r="B153" s="26"/>
      <c r="C153" s="32"/>
      <c r="D153" s="26"/>
      <c r="E153" s="26"/>
      <c r="F153" s="29" t="s">
        <v>113</v>
      </c>
      <c r="G153" s="86">
        <v>1</v>
      </c>
      <c r="H153" s="33">
        <v>50000</v>
      </c>
      <c r="I153" s="27">
        <v>1</v>
      </c>
      <c r="J153" s="27">
        <v>1</v>
      </c>
      <c r="K153" s="38"/>
      <c r="L153" s="101"/>
      <c r="M153" s="38">
        <f>G153*H153*I153*J153</f>
        <v>50000</v>
      </c>
      <c r="N153" s="20"/>
      <c r="O153" s="38"/>
    </row>
    <row r="154" spans="1:16" ht="15" customHeight="1">
      <c r="A154" s="26"/>
      <c r="B154" s="26"/>
      <c r="C154" s="32"/>
      <c r="D154" s="26"/>
      <c r="E154" s="26"/>
      <c r="F154" s="29" t="s">
        <v>197</v>
      </c>
      <c r="G154" s="86">
        <v>1</v>
      </c>
      <c r="H154" s="33">
        <v>30000</v>
      </c>
      <c r="I154" s="27">
        <v>1</v>
      </c>
      <c r="J154" s="27">
        <v>1</v>
      </c>
      <c r="K154" s="38"/>
      <c r="L154" s="101"/>
      <c r="M154" s="38">
        <f>G154*H154*I154*J154</f>
        <v>30000</v>
      </c>
      <c r="N154" s="20"/>
      <c r="O154" s="38"/>
    </row>
    <row r="155" spans="1:16" ht="15" customHeight="1">
      <c r="A155" s="26"/>
      <c r="B155" s="26"/>
      <c r="C155" s="32"/>
      <c r="D155" s="26"/>
      <c r="E155" s="26"/>
      <c r="F155" s="29" t="s">
        <v>171</v>
      </c>
      <c r="G155" s="86">
        <v>1</v>
      </c>
      <c r="H155" s="33">
        <v>30000</v>
      </c>
      <c r="I155" s="27">
        <v>1</v>
      </c>
      <c r="J155" s="27">
        <v>1</v>
      </c>
      <c r="K155" s="38"/>
      <c r="L155" s="101"/>
      <c r="M155" s="38">
        <f>G155*H155*I155*J155</f>
        <v>30000</v>
      </c>
      <c r="N155" s="20"/>
      <c r="O155" s="38"/>
    </row>
    <row r="156" spans="1:16" ht="15" customHeight="1">
      <c r="A156" s="26"/>
      <c r="B156" s="26"/>
      <c r="C156" s="53"/>
      <c r="D156" s="26"/>
      <c r="E156" s="26"/>
      <c r="F156" s="29" t="s">
        <v>49</v>
      </c>
      <c r="G156" s="86">
        <v>1</v>
      </c>
      <c r="H156" s="33">
        <v>200000</v>
      </c>
      <c r="K156" s="35"/>
      <c r="L156" s="96"/>
      <c r="M156" s="38">
        <f>G156*H156</f>
        <v>200000</v>
      </c>
      <c r="N156" s="20"/>
      <c r="O156" s="38"/>
      <c r="P156" s="26"/>
    </row>
    <row r="157" spans="1:16" s="26" customFormat="1" ht="15" customHeight="1">
      <c r="C157" s="32" t="s">
        <v>160</v>
      </c>
      <c r="E157" s="26" t="s">
        <v>161</v>
      </c>
      <c r="G157" s="86"/>
      <c r="H157" s="33"/>
      <c r="I157" s="27"/>
      <c r="J157" s="27"/>
      <c r="K157" s="35"/>
      <c r="L157" s="96"/>
      <c r="M157" s="38"/>
      <c r="N157" s="20">
        <f>SUM(M158:M162)</f>
        <v>33400</v>
      </c>
      <c r="O157" s="38"/>
    </row>
    <row r="158" spans="1:16" s="26" customFormat="1" ht="14.25" customHeight="1">
      <c r="C158" s="53"/>
      <c r="F158" s="50" t="s">
        <v>100</v>
      </c>
      <c r="G158" s="86"/>
      <c r="H158" s="33"/>
      <c r="I158" s="27"/>
      <c r="J158" s="27"/>
      <c r="K158" s="35"/>
      <c r="L158" s="96"/>
      <c r="M158" s="101">
        <f>SUM(L159:L162)</f>
        <v>33400</v>
      </c>
      <c r="N158" s="20"/>
      <c r="O158" s="38"/>
    </row>
    <row r="159" spans="1:16" s="26" customFormat="1" ht="14.25" customHeight="1">
      <c r="C159" s="53"/>
      <c r="F159" s="24" t="s">
        <v>196</v>
      </c>
      <c r="G159" s="86">
        <v>2</v>
      </c>
      <c r="H159" s="33">
        <v>8000</v>
      </c>
      <c r="I159" s="27"/>
      <c r="J159" s="27"/>
      <c r="K159" s="35"/>
      <c r="L159" s="96">
        <f>G159*H159</f>
        <v>16000</v>
      </c>
      <c r="M159" s="38"/>
      <c r="N159" s="20"/>
      <c r="O159" s="38"/>
    </row>
    <row r="160" spans="1:16" s="26" customFormat="1" ht="14.25" customHeight="1">
      <c r="C160" s="53"/>
      <c r="F160" s="24" t="s">
        <v>175</v>
      </c>
      <c r="G160" s="86">
        <v>1</v>
      </c>
      <c r="H160" s="33">
        <v>2100</v>
      </c>
      <c r="I160" s="27"/>
      <c r="J160" s="27"/>
      <c r="K160" s="35"/>
      <c r="L160" s="96">
        <f>G160*H160</f>
        <v>2100</v>
      </c>
      <c r="M160" s="38"/>
      <c r="N160" s="20"/>
      <c r="O160" s="38"/>
    </row>
    <row r="161" spans="1:16" ht="15" customHeight="1">
      <c r="A161" s="26"/>
      <c r="B161" s="26"/>
      <c r="C161" s="53"/>
      <c r="D161" s="26"/>
      <c r="E161" s="26"/>
      <c r="F161" s="24" t="s">
        <v>174</v>
      </c>
      <c r="G161" s="86">
        <v>2</v>
      </c>
      <c r="H161" s="33">
        <v>7000</v>
      </c>
      <c r="K161" s="35"/>
      <c r="L161" s="96">
        <f>G161*H161</f>
        <v>14000</v>
      </c>
      <c r="M161" s="38"/>
      <c r="O161" s="34"/>
      <c r="P161" s="26"/>
    </row>
    <row r="162" spans="1:16" s="26" customFormat="1" ht="15" customHeight="1">
      <c r="C162" s="53"/>
      <c r="F162" s="24" t="s">
        <v>167</v>
      </c>
      <c r="G162" s="86">
        <v>1</v>
      </c>
      <c r="H162" s="33">
        <v>1300</v>
      </c>
      <c r="I162" s="27"/>
      <c r="J162" s="27"/>
      <c r="K162" s="35"/>
      <c r="L162" s="96">
        <f>G162*H162</f>
        <v>1300</v>
      </c>
      <c r="M162" s="38"/>
      <c r="N162" s="20"/>
      <c r="O162" s="38"/>
    </row>
    <row r="163" spans="1:16" ht="14.25" customHeight="1">
      <c r="A163" s="26"/>
      <c r="B163" s="26"/>
      <c r="C163" s="32" t="s">
        <v>22</v>
      </c>
      <c r="D163" s="26"/>
      <c r="E163" s="26" t="s">
        <v>23</v>
      </c>
      <c r="F163" s="26"/>
      <c r="M163" s="38"/>
      <c r="N163" s="18">
        <f>SUM(M164:M180)</f>
        <v>323950</v>
      </c>
      <c r="O163" s="34"/>
      <c r="P163" s="26"/>
    </row>
    <row r="164" spans="1:16" s="23" customFormat="1" ht="14.25" customHeight="1">
      <c r="A164" s="60"/>
      <c r="B164" s="60"/>
      <c r="C164" s="61"/>
      <c r="D164" s="60"/>
      <c r="E164" s="60"/>
      <c r="F164" s="60" t="s">
        <v>173</v>
      </c>
      <c r="G164" s="88">
        <v>3</v>
      </c>
      <c r="H164" s="80">
        <v>15000</v>
      </c>
      <c r="I164" s="64"/>
      <c r="J164" s="64"/>
      <c r="K164" s="63"/>
      <c r="L164" s="98"/>
      <c r="M164" s="65">
        <f>G164*H164</f>
        <v>45000</v>
      </c>
      <c r="N164" s="22"/>
      <c r="O164" s="65"/>
      <c r="P164" s="60"/>
    </row>
    <row r="165" spans="1:16" s="109" customFormat="1" ht="14.25" customHeight="1">
      <c r="A165" s="104"/>
      <c r="B165" s="104"/>
      <c r="C165" s="120"/>
      <c r="D165" s="104"/>
      <c r="E165" s="104"/>
      <c r="F165" s="110" t="s">
        <v>198</v>
      </c>
      <c r="G165" s="106">
        <v>1</v>
      </c>
      <c r="H165" s="107">
        <v>42500</v>
      </c>
      <c r="I165" s="108"/>
      <c r="J165" s="108"/>
      <c r="K165" s="35"/>
      <c r="L165" s="96"/>
      <c r="M165" s="38">
        <f>G165*H165</f>
        <v>42500</v>
      </c>
      <c r="N165" s="20"/>
      <c r="O165" s="38"/>
      <c r="P165" s="104"/>
    </row>
    <row r="166" spans="1:16" s="122" customFormat="1" ht="14.25" customHeight="1">
      <c r="C166" s="123"/>
      <c r="F166" s="124" t="s">
        <v>199</v>
      </c>
      <c r="G166" s="125">
        <v>5</v>
      </c>
      <c r="H166" s="126">
        <v>7500</v>
      </c>
      <c r="I166" s="127"/>
      <c r="J166" s="127"/>
      <c r="K166" s="128"/>
      <c r="L166" s="129"/>
      <c r="M166" s="121">
        <f>G166*H166</f>
        <v>37500</v>
      </c>
      <c r="N166" s="121"/>
      <c r="O166" s="121"/>
    </row>
    <row r="167" spans="1:16" ht="14.25" customHeight="1">
      <c r="A167" s="26"/>
      <c r="B167" s="26"/>
      <c r="C167" s="32"/>
      <c r="D167" s="26"/>
      <c r="E167" s="26"/>
      <c r="F167" s="26" t="s">
        <v>123</v>
      </c>
      <c r="G167" s="86">
        <v>3</v>
      </c>
      <c r="H167" s="33">
        <v>8500</v>
      </c>
      <c r="M167" s="38">
        <f>G167*H167</f>
        <v>25500</v>
      </c>
      <c r="O167" s="34"/>
      <c r="P167" s="26"/>
    </row>
    <row r="168" spans="1:16" ht="15" customHeight="1">
      <c r="A168" s="26"/>
      <c r="B168" s="26"/>
      <c r="C168" s="32"/>
      <c r="D168" s="26"/>
      <c r="E168" s="26"/>
      <c r="F168" s="50" t="s">
        <v>145</v>
      </c>
      <c r="K168" s="38"/>
      <c r="L168" s="101"/>
      <c r="M168" s="38">
        <f>SUM(L169:L171)</f>
        <v>40000</v>
      </c>
      <c r="N168" s="20"/>
      <c r="O168" s="38"/>
    </row>
    <row r="169" spans="1:16" ht="15" customHeight="1">
      <c r="A169" s="26"/>
      <c r="B169" s="26"/>
      <c r="C169" s="32"/>
      <c r="D169" s="26"/>
      <c r="E169" s="26"/>
      <c r="F169" s="24" t="s">
        <v>146</v>
      </c>
      <c r="G169" s="86">
        <v>2</v>
      </c>
      <c r="H169" s="33">
        <v>20000</v>
      </c>
      <c r="I169" s="27">
        <v>1</v>
      </c>
      <c r="J169" s="27">
        <v>1</v>
      </c>
      <c r="K169" s="38"/>
      <c r="L169" s="101">
        <f>G169*H169*I169*J169</f>
        <v>40000</v>
      </c>
      <c r="M169" s="38"/>
      <c r="N169" s="20"/>
      <c r="O169" s="38"/>
    </row>
    <row r="170" spans="1:16" ht="15" customHeight="1">
      <c r="A170" s="26"/>
      <c r="B170" s="26"/>
      <c r="C170" s="32"/>
      <c r="D170" s="26"/>
      <c r="E170" s="26"/>
      <c r="F170" s="24" t="s">
        <v>147</v>
      </c>
      <c r="G170" s="86">
        <v>0</v>
      </c>
      <c r="H170" s="33">
        <v>30000</v>
      </c>
      <c r="I170" s="27">
        <v>1</v>
      </c>
      <c r="J170" s="27">
        <v>1</v>
      </c>
      <c r="K170" s="38"/>
      <c r="L170" s="101">
        <f>G170*H170*I170*J170</f>
        <v>0</v>
      </c>
      <c r="M170" s="38"/>
      <c r="N170" s="20"/>
      <c r="O170" s="38"/>
    </row>
    <row r="171" spans="1:16" ht="15" customHeight="1">
      <c r="A171" s="26"/>
      <c r="B171" s="26"/>
      <c r="C171" s="32"/>
      <c r="D171" s="26"/>
      <c r="E171" s="26"/>
      <c r="F171" s="24" t="s">
        <v>148</v>
      </c>
      <c r="G171" s="86">
        <v>0</v>
      </c>
      <c r="H171" s="33">
        <v>45000</v>
      </c>
      <c r="I171" s="27">
        <v>1</v>
      </c>
      <c r="J171" s="27">
        <v>1</v>
      </c>
      <c r="K171" s="38"/>
      <c r="L171" s="101">
        <f>G171*H171*I171*J171</f>
        <v>0</v>
      </c>
      <c r="M171" s="38"/>
      <c r="N171" s="20"/>
      <c r="O171" s="38"/>
    </row>
    <row r="172" spans="1:16" ht="15" customHeight="1">
      <c r="A172" s="26"/>
      <c r="B172" s="26"/>
      <c r="C172" s="32"/>
      <c r="D172" s="26"/>
      <c r="E172" s="26"/>
      <c r="F172" s="50" t="s">
        <v>124</v>
      </c>
      <c r="G172" s="86">
        <v>0</v>
      </c>
      <c r="H172" s="33">
        <v>3000</v>
      </c>
      <c r="I172" s="27">
        <v>1</v>
      </c>
      <c r="J172" s="27">
        <v>1</v>
      </c>
      <c r="K172" s="38"/>
      <c r="L172" s="101"/>
      <c r="M172" s="38">
        <f>G172*H172*I172*J172</f>
        <v>0</v>
      </c>
      <c r="N172" s="20"/>
      <c r="O172" s="38"/>
    </row>
    <row r="173" spans="1:16" ht="15" customHeight="1">
      <c r="A173" s="26"/>
      <c r="B173" s="26"/>
      <c r="C173" s="53"/>
      <c r="D173" s="26"/>
      <c r="E173" s="26"/>
      <c r="F173" s="50" t="s">
        <v>114</v>
      </c>
      <c r="K173" s="35"/>
      <c r="L173" s="96"/>
      <c r="M173" s="38">
        <f>SUM(L174:L174)</f>
        <v>83750</v>
      </c>
      <c r="O173" s="34"/>
      <c r="P173" s="26"/>
    </row>
    <row r="174" spans="1:16" ht="15" customHeight="1">
      <c r="A174" s="26"/>
      <c r="B174" s="26"/>
      <c r="C174" s="53"/>
      <c r="D174" s="26"/>
      <c r="E174" s="26"/>
      <c r="F174" s="24" t="s">
        <v>102</v>
      </c>
      <c r="G174" s="86">
        <v>250</v>
      </c>
      <c r="H174" s="33">
        <v>335</v>
      </c>
      <c r="K174" s="35"/>
      <c r="L174" s="96">
        <f>G174*H174</f>
        <v>83750</v>
      </c>
      <c r="M174" s="38"/>
      <c r="O174" s="34"/>
      <c r="P174" s="26"/>
    </row>
    <row r="175" spans="1:16" ht="15" customHeight="1">
      <c r="A175" s="26"/>
      <c r="B175" s="26"/>
      <c r="C175" s="53"/>
      <c r="D175" s="26"/>
      <c r="E175" s="26"/>
      <c r="F175" s="50" t="s">
        <v>149</v>
      </c>
      <c r="K175" s="35"/>
      <c r="L175" s="96"/>
      <c r="M175" s="38">
        <f>SUM(L176:L178)</f>
        <v>42500</v>
      </c>
      <c r="O175" s="34"/>
      <c r="P175" s="26"/>
    </row>
    <row r="176" spans="1:16" ht="15" customHeight="1">
      <c r="A176" s="26"/>
      <c r="B176" s="26"/>
      <c r="C176" s="53"/>
      <c r="D176" s="26"/>
      <c r="E176" s="26"/>
      <c r="F176" s="30" t="s">
        <v>151</v>
      </c>
      <c r="G176" s="86">
        <v>2</v>
      </c>
      <c r="H176" s="33">
        <v>17500</v>
      </c>
      <c r="K176" s="35"/>
      <c r="L176" s="96">
        <f>G176*H176</f>
        <v>35000</v>
      </c>
      <c r="M176" s="38"/>
      <c r="N176" s="20"/>
      <c r="O176" s="38"/>
      <c r="P176" s="26"/>
    </row>
    <row r="177" spans="1:16" ht="15" customHeight="1">
      <c r="A177" s="26"/>
      <c r="B177" s="26"/>
      <c r="C177" s="53"/>
      <c r="D177" s="26"/>
      <c r="E177" s="26"/>
      <c r="F177" s="30" t="s">
        <v>128</v>
      </c>
      <c r="K177" s="35"/>
      <c r="L177" s="96"/>
      <c r="M177" s="38"/>
      <c r="N177" s="20"/>
      <c r="O177" s="38"/>
      <c r="P177" s="26"/>
    </row>
    <row r="178" spans="1:16" ht="15" customHeight="1">
      <c r="A178" s="26"/>
      <c r="B178" s="26"/>
      <c r="C178" s="53"/>
      <c r="D178" s="26"/>
      <c r="E178" s="26"/>
      <c r="F178" s="51" t="s">
        <v>166</v>
      </c>
      <c r="G178" s="86">
        <v>2</v>
      </c>
      <c r="H178" s="33">
        <v>3750</v>
      </c>
      <c r="K178" s="35"/>
      <c r="L178" s="96">
        <f>G178*H178</f>
        <v>7500</v>
      </c>
      <c r="M178" s="38"/>
      <c r="N178" s="20"/>
      <c r="O178" s="38"/>
      <c r="P178" s="26"/>
    </row>
    <row r="179" spans="1:16" ht="15" customHeight="1">
      <c r="A179" s="71"/>
      <c r="B179" s="71"/>
      <c r="C179" s="72"/>
      <c r="D179" s="71"/>
      <c r="E179" s="71"/>
      <c r="F179" s="91" t="s">
        <v>144</v>
      </c>
      <c r="G179" s="87"/>
      <c r="H179" s="82"/>
      <c r="I179" s="78"/>
      <c r="J179" s="78"/>
      <c r="K179" s="35"/>
      <c r="L179" s="96"/>
      <c r="M179" s="38">
        <f>SUM(L180:L180)</f>
        <v>7200</v>
      </c>
      <c r="O179" s="34"/>
      <c r="P179" s="71"/>
    </row>
    <row r="180" spans="1:16" ht="15" customHeight="1">
      <c r="A180" s="71"/>
      <c r="B180" s="71"/>
      <c r="C180" s="72"/>
      <c r="D180" s="71"/>
      <c r="E180" s="71"/>
      <c r="F180" s="30" t="s">
        <v>155</v>
      </c>
      <c r="G180" s="87">
        <v>6</v>
      </c>
      <c r="H180" s="82">
        <v>1200</v>
      </c>
      <c r="I180" s="78"/>
      <c r="J180" s="78"/>
      <c r="K180" s="35"/>
      <c r="L180" s="96">
        <f>G180*H180</f>
        <v>7200</v>
      </c>
      <c r="M180" s="38"/>
      <c r="O180" s="34"/>
      <c r="P180" s="71"/>
    </row>
    <row r="181" spans="1:16" ht="14.25" customHeight="1">
      <c r="A181" s="26"/>
      <c r="B181" s="26"/>
      <c r="C181" s="32" t="s">
        <v>42</v>
      </c>
      <c r="D181" s="26"/>
      <c r="E181" s="26" t="s">
        <v>133</v>
      </c>
      <c r="F181" s="26"/>
      <c r="M181" s="34"/>
      <c r="N181" s="18">
        <f>M182</f>
        <v>195000</v>
      </c>
      <c r="O181" s="34"/>
      <c r="P181" s="26"/>
    </row>
    <row r="182" spans="1:16" ht="14.25" customHeight="1">
      <c r="A182" s="26"/>
      <c r="B182" s="26"/>
      <c r="C182" s="32"/>
      <c r="D182" s="26"/>
      <c r="E182" s="26"/>
      <c r="F182" s="26" t="s">
        <v>117</v>
      </c>
      <c r="M182" s="34">
        <v>195000</v>
      </c>
      <c r="O182" s="34"/>
      <c r="P182" s="26"/>
    </row>
    <row r="183" spans="1:16" ht="14.25" customHeight="1">
      <c r="A183" s="26"/>
      <c r="B183" s="26"/>
      <c r="C183" s="32" t="s">
        <v>43</v>
      </c>
      <c r="D183" s="26"/>
      <c r="E183" s="26" t="s">
        <v>134</v>
      </c>
      <c r="F183" s="26"/>
      <c r="M183" s="34"/>
      <c r="N183" s="18">
        <f>SUM(M184:M184)</f>
        <v>43525</v>
      </c>
      <c r="O183" s="34"/>
    </row>
    <row r="184" spans="1:16" ht="15" customHeight="1">
      <c r="A184" s="26"/>
      <c r="B184" s="26"/>
      <c r="C184" s="32"/>
      <c r="D184" s="26"/>
      <c r="E184" s="26"/>
      <c r="F184" s="40" t="s">
        <v>116</v>
      </c>
      <c r="M184" s="34">
        <v>43525</v>
      </c>
      <c r="O184" s="34"/>
    </row>
  </sheetData>
  <sortState xmlns:xlrd2="http://schemas.microsoft.com/office/spreadsheetml/2017/richdata2" ref="A141:P150">
    <sortCondition ref="F141:F150"/>
  </sortState>
  <mergeCells count="1">
    <mergeCell ref="D3:F3"/>
  </mergeCells>
  <pageMargins left="0.2" right="0.2" top="0.25" bottom="0.25" header="0.05" footer="0.05"/>
  <pageSetup paperSize="17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Okanogan County PUD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John MacDonald</cp:lastModifiedBy>
  <cp:lastPrinted>2023-08-22T14:53:27Z</cp:lastPrinted>
  <dcterms:created xsi:type="dcterms:W3CDTF">2008-09-29T23:10:46Z</dcterms:created>
  <dcterms:modified xsi:type="dcterms:W3CDTF">2024-08-26T18:19:13Z</dcterms:modified>
</cp:coreProperties>
</file>